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85" firstSheet="2" activeTab="2"/>
  </bookViews>
  <sheets>
    <sheet name="Sheet1" sheetId="1" state="veryHidden" r:id="rId1"/>
    <sheet name="Non Delegated" sheetId="2" state="veryHidden" r:id="rId2"/>
    <sheet name="Average Tariff Increases" sheetId="3" r:id="rId3"/>
  </sheets>
  <externalReferences>
    <externalReference r:id="rId6"/>
  </externalReferences>
  <definedNames>
    <definedName name="c_budget_r000">'[1]Sheet1'!$B$5:$F$287</definedName>
    <definedName name="_xlnm.Print_Area" localSheetId="2">'Average Tariff Increases'!$A$1:$R$423</definedName>
    <definedName name="_xlnm.Print_Titles" localSheetId="2">'Average Tariff Increases'!$1:$6</definedName>
  </definedNames>
  <calcPr fullCalcOnLoad="1"/>
</workbook>
</file>

<file path=xl/sharedStrings.xml><?xml version="1.0" encoding="utf-8"?>
<sst xmlns="http://schemas.openxmlformats.org/spreadsheetml/2006/main" count="1766" uniqueCount="641">
  <si>
    <t>Tariff increases 2009/10 Medium Term Revenue &amp; Expenditure Framework</t>
  </si>
  <si>
    <t>City of Johannesburg</t>
  </si>
  <si>
    <t>Cape Town</t>
  </si>
  <si>
    <t>eThekwini</t>
  </si>
  <si>
    <t>City of Tshwane</t>
  </si>
  <si>
    <t>Ekurhuleni Metro</t>
  </si>
  <si>
    <t xml:space="preserve">Nelson Mandela Bay </t>
  </si>
  <si>
    <t>2009/2010</t>
  </si>
  <si>
    <t>Electricity</t>
  </si>
  <si>
    <t>Water</t>
  </si>
  <si>
    <t>Sanitation</t>
  </si>
  <si>
    <t>Refuse</t>
  </si>
  <si>
    <t>new tariff</t>
  </si>
  <si>
    <t>New roll</t>
  </si>
  <si>
    <t xml:space="preserve">% INCREASE </t>
  </si>
  <si>
    <t>2010/2011</t>
  </si>
  <si>
    <t>2011/2012</t>
  </si>
  <si>
    <t>Property Rates</t>
  </si>
  <si>
    <t>adopted budget</t>
  </si>
  <si>
    <t>tabled budget</t>
  </si>
  <si>
    <t>2009/10</t>
  </si>
  <si>
    <t xml:space="preserve">
Code</t>
  </si>
  <si>
    <t>%</t>
  </si>
  <si>
    <t>Eastern Cape</t>
  </si>
  <si>
    <t xml:space="preserve"> </t>
  </si>
  <si>
    <t>A</t>
  </si>
  <si>
    <t>Nelson Mandela</t>
  </si>
  <si>
    <t>EC000</t>
  </si>
  <si>
    <t>B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</si>
  <si>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</si>
  <si>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</si>
  <si>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</si>
  <si>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</si>
  <si>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</si>
  <si>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</si>
  <si>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</si>
  <si>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</si>
  <si>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</si>
  <si>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C</t>
  </si>
  <si>
    <t>DC10</t>
  </si>
  <si>
    <t>EC121</t>
  </si>
  <si>
    <t>EC122</t>
  </si>
  <si>
    <t>EC123</t>
  </si>
  <si>
    <t>EC124</t>
  </si>
  <si>
    <t>Buffalo City</t>
  </si>
  <si>
    <t>EC125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</si>
  <si>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</si>
  <si>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</si>
  <si>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</si>
  <si>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</si>
  <si>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</si>
  <si>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</si>
  <si>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</si>
  <si>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</si>
  <si>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</si>
  <si>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</si>
  <si>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</si>
  <si>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</si>
  <si>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</si>
  <si>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</si>
  <si>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</si>
  <si>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</si>
  <si>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</si>
  <si>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</si>
  <si>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</si>
  <si>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</si>
  <si>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</si>
  <si>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</si>
  <si>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</si>
  <si>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O.R. Tambo District Municipality</t>
  </si>
  <si>
    <t>DC15</t>
  </si>
  <si>
    <t>EC442</t>
  </si>
  <si>
    <t>EC441</t>
  </si>
  <si>
    <t>DC44</t>
  </si>
  <si>
    <t>Free State</t>
  </si>
  <si>
    <t>FS161</t>
  </si>
  <si>
    <t>FS162</t>
  </si>
  <si>
    <t>FS163</t>
  </si>
  <si>
    <t>DC16</t>
  </si>
  <si>
    <t>Mangaung</t>
  </si>
  <si>
    <t>FS172</t>
  </si>
  <si>
    <t>Gauteng</t>
  </si>
  <si>
    <t>Ekurhuleni</t>
  </si>
  <si>
    <t>GT000</t>
  </si>
  <si>
    <t>GT001</t>
  </si>
  <si>
    <t>GT002</t>
  </si>
  <si>
    <t>DC42</t>
  </si>
  <si>
    <t>DC48</t>
  </si>
  <si>
    <t>KwaZulu-Natal</t>
  </si>
  <si>
    <t>KZ000</t>
  </si>
  <si>
    <t>DC21</t>
  </si>
  <si>
    <t>Msunduzi</t>
  </si>
  <si>
    <t>KZ225</t>
  </si>
  <si>
    <t>DC22</t>
  </si>
  <si>
    <t>DC23</t>
  </si>
  <si>
    <t>DC24</t>
  </si>
  <si>
    <t>DC25</t>
  </si>
  <si>
    <t>DC26</t>
  </si>
  <si>
    <t>DC27</t>
  </si>
  <si>
    <t>uMhlathuze</t>
  </si>
  <si>
    <t>KZ282</t>
  </si>
  <si>
    <t>DC28</t>
  </si>
  <si>
    <t>DC29</t>
  </si>
  <si>
    <t>DC43</t>
  </si>
  <si>
    <t>Limpopo</t>
  </si>
  <si>
    <t>LIM473</t>
  </si>
  <si>
    <t>LIM474</t>
  </si>
  <si>
    <t>LIM471</t>
  </si>
  <si>
    <t>LIM472</t>
  </si>
  <si>
    <t>LIM475</t>
  </si>
  <si>
    <t>DC47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</si>
  <si>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</si>
  <si>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</si>
  <si>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</si>
  <si>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</si>
  <si>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</si>
  <si>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</si>
  <si>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</si>
  <si>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</si>
  <si>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</si>
  <si>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</si>
  <si>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</si>
  <si>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</si>
  <si>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</si>
  <si>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</si>
  <si>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Polokwane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</si>
  <si>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</si>
  <si>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</si>
  <si>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</si>
  <si>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</si>
  <si>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</si>
  <si>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</si>
  <si>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</si>
  <si>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</si>
  <si>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</si>
  <si>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</si>
  <si>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Mpumalanga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</si>
  <si>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</si>
  <si>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</si>
  <si>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</si>
  <si>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</si>
  <si>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</si>
  <si>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</si>
  <si>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</si>
  <si>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</si>
  <si>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</si>
  <si>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</si>
  <si>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</si>
  <si>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</si>
  <si>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</si>
  <si>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</si>
  <si>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</si>
  <si>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</si>
  <si>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Mbombela</t>
  </si>
  <si>
    <t>MP322</t>
  </si>
  <si>
    <t>MP323</t>
  </si>
  <si>
    <t>MP324</t>
  </si>
  <si>
    <t>MP325</t>
  </si>
  <si>
    <t>DC32</t>
  </si>
  <si>
    <t>Northern Cape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</si>
  <si>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</si>
  <si>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</si>
  <si>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</si>
  <si>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</si>
  <si>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</si>
  <si>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</si>
  <si>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</si>
  <si>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</si>
  <si>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</si>
  <si>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</si>
  <si>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</si>
  <si>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</si>
  <si>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</si>
  <si>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</si>
  <si>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</si>
  <si>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</si>
  <si>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</si>
  <si>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</si>
  <si>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</si>
  <si>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</si>
  <si>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</si>
  <si>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</si>
  <si>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</si>
  <si>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</si>
  <si>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</si>
  <si>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</si>
  <si>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</si>
  <si>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Sol Plaatje</t>
  </si>
  <si>
    <t>NC091</t>
  </si>
  <si>
    <t>NC092</t>
  </si>
  <si>
    <t>NC093</t>
  </si>
  <si>
    <t>NC094</t>
  </si>
  <si>
    <t>DC9</t>
  </si>
  <si>
    <t>North West</t>
  </si>
  <si>
    <t>Rustenburg</t>
  </si>
  <si>
    <t>NW373</t>
  </si>
  <si>
    <t>Mafikeng</t>
  </si>
  <si>
    <t>NW383</t>
  </si>
  <si>
    <t>DC39</t>
  </si>
  <si>
    <t>Western Cape</t>
  </si>
  <si>
    <t>City of Cape Town</t>
  </si>
  <si>
    <t>WC000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</si>
  <si>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</si>
  <si>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</si>
  <si>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</si>
  <si>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</si>
  <si>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</si>
  <si>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</si>
  <si>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</si>
  <si>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</si>
  <si>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</si>
  <si>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</si>
  <si>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</si>
  <si>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</si>
  <si>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</si>
  <si>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</si>
  <si>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</si>
  <si>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</si>
  <si>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</si>
  <si>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</si>
  <si>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</si>
  <si>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</si>
  <si>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George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</si>
  <si>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</si>
  <si>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</si>
  <si>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</si>
  <si>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</si>
  <si>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</si>
  <si>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</si>
  <si>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</si>
  <si>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</si>
  <si>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</si>
  <si>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2010/11</t>
  </si>
  <si>
    <t>2011/12</t>
  </si>
  <si>
    <t>Budget State</t>
  </si>
  <si>
    <t>Adopted</t>
  </si>
  <si>
    <t>Tabled</t>
  </si>
  <si>
    <t>Final</t>
  </si>
  <si>
    <t>Average: Primary Monitoring Municipalities</t>
  </si>
  <si>
    <t>EC: Outstanding</t>
  </si>
  <si>
    <t>FS: Outstanding</t>
  </si>
  <si>
    <t>GT Outstanding</t>
  </si>
  <si>
    <t>KZ Outstanding</t>
  </si>
  <si>
    <t>LP Outstanding</t>
  </si>
  <si>
    <t>MP Outstanding</t>
  </si>
  <si>
    <t>NC Outstanding</t>
  </si>
  <si>
    <t>NW Outstanding</t>
  </si>
  <si>
    <t>WC Outstanding</t>
  </si>
  <si>
    <t>Outstanding Documents</t>
  </si>
  <si>
    <t>National</t>
  </si>
  <si>
    <t>Average tariff increases 2011/12 Medium Term Revenue &amp; Expenditure Framework</t>
  </si>
  <si>
    <t>NMA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</si>
  <si>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</si>
  <si>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</si>
  <si>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</si>
  <si>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</si>
  <si>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</si>
  <si>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</si>
  <si>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</si>
  <si>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</si>
  <si>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</si>
  <si>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</si>
  <si>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</si>
  <si>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</si>
  <si>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</si>
  <si>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</si>
  <si>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</si>
  <si>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</si>
  <si>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</si>
  <si>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</si>
  <si>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</si>
  <si>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</si>
  <si>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</si>
  <si>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</si>
  <si>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</si>
  <si>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</si>
  <si>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</si>
  <si>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</si>
  <si>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</si>
  <si>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</si>
  <si>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</si>
  <si>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</si>
  <si>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</si>
  <si>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</si>
  <si>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</si>
  <si>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</si>
  <si>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</si>
  <si>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</si>
  <si>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</si>
  <si>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</si>
  <si>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</si>
  <si>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</si>
  <si>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</si>
  <si>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</si>
  <si>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</si>
  <si>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</si>
  <si>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</si>
  <si>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</si>
  <si>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</si>
  <si>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</si>
  <si>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</si>
  <si>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</si>
  <si>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ETH</t>
  </si>
  <si>
    <t>Average: EC Municipalities</t>
  </si>
  <si>
    <t>Average: FS Municipalities</t>
  </si>
  <si>
    <t>Average: GT Municipalities</t>
  </si>
  <si>
    <t>Average: KZN Municipalities</t>
  </si>
  <si>
    <t>Average: LIM Municipalities</t>
  </si>
  <si>
    <t>Average: MP Municipalities</t>
  </si>
  <si>
    <t>Average: NC Municipalities</t>
  </si>
  <si>
    <t>Average: NW Municipalities</t>
  </si>
  <si>
    <t>Average: WC Municipalities</t>
  </si>
  <si>
    <t>2010/11 - 2011/12</t>
  </si>
  <si>
    <t>2011/12 - 2012/13</t>
  </si>
  <si>
    <t>2012/13 - 2013/14</t>
  </si>
  <si>
    <t>MAN</t>
  </si>
  <si>
    <t>BUF</t>
  </si>
  <si>
    <t>EC443</t>
  </si>
  <si>
    <t>EC444</t>
  </si>
  <si>
    <t>FS164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</si>
  <si>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</si>
  <si>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</si>
  <si>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</si>
  <si>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</si>
  <si>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</si>
  <si>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</si>
  <si>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</si>
  <si>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</si>
  <si>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</si>
  <si>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</si>
  <si>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</si>
  <si>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</si>
  <si>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</si>
  <si>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</si>
  <si>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</si>
  <si>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</si>
  <si>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</si>
  <si>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</si>
  <si>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EKU</t>
  </si>
  <si>
    <t>JHB</t>
  </si>
  <si>
    <t>TSH</t>
  </si>
  <si>
    <t>GT421</t>
  </si>
  <si>
    <t>GT422</t>
  </si>
  <si>
    <t>GT423</t>
  </si>
  <si>
    <t>GT481</t>
  </si>
  <si>
    <t>GT482</t>
  </si>
  <si>
    <t>GT483</t>
  </si>
  <si>
    <t>GT484</t>
  </si>
  <si>
    <t>NW371</t>
  </si>
  <si>
    <t>NW372</t>
  </si>
  <si>
    <t>NW374</t>
  </si>
  <si>
    <t>NW375</t>
  </si>
  <si>
    <t>DC37</t>
  </si>
  <si>
    <t>NW381</t>
  </si>
  <si>
    <t>NW382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</si>
  <si>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</si>
  <si>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</si>
  <si>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</si>
  <si>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</si>
  <si>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</si>
  <si>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</si>
  <si>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</si>
  <si>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</si>
  <si>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NW401</t>
  </si>
  <si>
    <t>NW402</t>
  </si>
  <si>
    <t>NW403</t>
  </si>
  <si>
    <t>NW404</t>
  </si>
  <si>
    <t>DC40</t>
  </si>
  <si>
    <t>CPT</t>
  </si>
  <si>
    <t>Nelson Mandela Bay</t>
  </si>
  <si>
    <t>Camdeboo</t>
  </si>
  <si>
    <t>Blue Crane Route</t>
  </si>
  <si>
    <t>Ikwezi</t>
  </si>
  <si>
    <t>Makana</t>
  </si>
  <si>
    <t>Ndlambe</t>
  </si>
  <si>
    <t>Sundays River Valley</t>
  </si>
  <si>
    <t>Baviaans</t>
  </si>
  <si>
    <t>Kouga</t>
  </si>
  <si>
    <t>Kou-Kamma</t>
  </si>
  <si>
    <t>Cacadu</t>
  </si>
  <si>
    <t>Mbhashe</t>
  </si>
  <si>
    <t>Mnquma</t>
  </si>
  <si>
    <t>Great Kei</t>
  </si>
  <si>
    <t>Amahlathi</t>
  </si>
  <si>
    <t>Ngqushwa</t>
  </si>
  <si>
    <t>Nkonkobe</t>
  </si>
  <si>
    <t>Nxuba</t>
  </si>
  <si>
    <t>Amathole</t>
  </si>
  <si>
    <t>Inxuba Yethemba</t>
  </si>
  <si>
    <t>Tsolwana</t>
  </si>
  <si>
    <t>Inkwanca</t>
  </si>
  <si>
    <t>Lukhanji</t>
  </si>
  <si>
    <t>Intsika Yethu</t>
  </si>
  <si>
    <t>Emalahleni (Ec)</t>
  </si>
  <si>
    <t>Engcobo</t>
  </si>
  <si>
    <t>Sakhisizwe</t>
  </si>
  <si>
    <t>Chris Hani</t>
  </si>
  <si>
    <t>Elundini</t>
  </si>
  <si>
    <t>Senqu</t>
  </si>
  <si>
    <t>Maletswai</t>
  </si>
  <si>
    <t>Gariep</t>
  </si>
  <si>
    <t>Joe Gqabi</t>
  </si>
  <si>
    <t>Ngquza Hills</t>
  </si>
  <si>
    <t>Port St Johns</t>
  </si>
  <si>
    <t>Nyandeni</t>
  </si>
  <si>
    <t>Mhlontlo</t>
  </si>
  <si>
    <t>King Sabata Dalindyebo</t>
  </si>
  <si>
    <t>O .R. Tambo</t>
  </si>
  <si>
    <t>Matatiele</t>
  </si>
  <si>
    <t>Umzimvubu</t>
  </si>
  <si>
    <t>Mbizana</t>
  </si>
  <si>
    <t>Ntabankulu</t>
  </si>
  <si>
    <t>Alfred Nzo</t>
  </si>
  <si>
    <t>Letsemeng</t>
  </si>
  <si>
    <t>Kopanong</t>
  </si>
  <si>
    <t>Mohokare</t>
  </si>
  <si>
    <t>Naledi (Fs)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</si>
  <si>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</si>
  <si>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</si>
  <si>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</si>
  <si>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</si>
  <si>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</si>
  <si>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</si>
  <si>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</si>
  <si>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</si>
  <si>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</si>
  <si>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</si>
  <si>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</si>
  <si>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</si>
  <si>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</si>
  <si>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 Mofutsanyana</t>
  </si>
  <si>
    <t>Moqhaka</t>
  </si>
  <si>
    <t>Ngwathe</t>
  </si>
  <si>
    <t>Metsimaholo</t>
  </si>
  <si>
    <t>Mafube</t>
  </si>
  <si>
    <t>Fezile Dabi</t>
  </si>
  <si>
    <t>City Of Johannesburg</t>
  </si>
  <si>
    <t>City Of Tshwane</t>
  </si>
  <si>
    <t>Emfuleni</t>
  </si>
  <si>
    <t>Midvaal</t>
  </si>
  <si>
    <t>Lesedi</t>
  </si>
  <si>
    <t>Sedibeng</t>
  </si>
  <si>
    <t>Mogale City</t>
  </si>
  <si>
    <t>Randfontein</t>
  </si>
  <si>
    <t>Westonaria</t>
  </si>
  <si>
    <t>Merafong City</t>
  </si>
  <si>
    <t>West Rand</t>
  </si>
  <si>
    <t>Vulamehlo</t>
  </si>
  <si>
    <t>Umdoni</t>
  </si>
  <si>
    <t>Umzumbe</t>
  </si>
  <si>
    <t>uMuziwabantu</t>
  </si>
  <si>
    <t>Ezinqoleni</t>
  </si>
  <si>
    <t>Hibiscus Coast</t>
  </si>
  <si>
    <t>Ugu</t>
  </si>
  <si>
    <t>uMshwathi</t>
  </si>
  <si>
    <t>uMngeni</t>
  </si>
  <si>
    <t>Mpofana</t>
  </si>
  <si>
    <t>Impendle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</si>
  <si>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</si>
  <si>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</si>
  <si>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</si>
  <si>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</si>
  <si>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</si>
  <si>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</si>
  <si>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</si>
  <si>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</si>
  <si>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</si>
  <si>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</si>
  <si>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</si>
  <si>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</si>
  <si>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</si>
  <si>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</si>
  <si>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</si>
  <si>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</si>
  <si>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</si>
  <si>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</si>
  <si>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</si>
  <si>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</si>
  <si>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</si>
  <si>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</si>
  <si>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</si>
  <si>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</si>
  <si>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</si>
  <si>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</si>
  <si>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 5 False Bay</t>
  </si>
  <si>
    <t>Hlabisa</t>
  </si>
  <si>
    <t>Mtubatuba</t>
  </si>
  <si>
    <t>Umkhanyakude</t>
  </si>
  <si>
    <t>Mfolozi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</si>
  <si>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</si>
  <si>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</si>
  <si>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</si>
  <si>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</si>
  <si>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</si>
  <si>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</si>
  <si>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</si>
  <si>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</si>
  <si>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</si>
  <si>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</si>
  <si>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</si>
  <si>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 Sani</t>
  </si>
  <si>
    <t>Greater Kokstad</t>
  </si>
  <si>
    <t>Ubuhlebezwe</t>
  </si>
  <si>
    <t>Umzimkhulu</t>
  </si>
  <si>
    <t>Sisonke</t>
  </si>
  <si>
    <t>Makhuduthamaga</t>
  </si>
  <si>
    <t>Fetakgomo</t>
  </si>
  <si>
    <t>Ephraim Mogale</t>
  </si>
  <si>
    <t>Elias Motsoaledi</t>
  </si>
  <si>
    <t>Greater Tubatse</t>
  </si>
  <si>
    <t>Sekhukhune</t>
  </si>
  <si>
    <t>Greater Giyani</t>
  </si>
  <si>
    <t>Greater Letaba</t>
  </si>
  <si>
    <t>Greater Tzaneen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</si>
  <si>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</si>
  <si>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</si>
  <si>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</si>
  <si>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</si>
  <si>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</si>
  <si>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</si>
  <si>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</si>
  <si>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</si>
  <si>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</si>
  <si>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</si>
  <si>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</si>
  <si>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Lepelle-Nkumpi</t>
  </si>
  <si>
    <t>Capricorn</t>
  </si>
  <si>
    <t>Thabazimbi</t>
  </si>
  <si>
    <t>Lephalale</t>
  </si>
  <si>
    <t>Mookgopong</t>
  </si>
  <si>
    <t>Modimolle</t>
  </si>
  <si>
    <t>Bela Bela</t>
  </si>
  <si>
    <t>Mogalakwena</t>
  </si>
  <si>
    <t>Waterberg</t>
  </si>
  <si>
    <t>Albert Luthuli</t>
  </si>
  <si>
    <t>Msukaligwa</t>
  </si>
  <si>
    <t>Mkhondo</t>
  </si>
  <si>
    <t>Pixley Ka Seme (MP)</t>
  </si>
  <si>
    <t>Lekwa</t>
  </si>
  <si>
    <t>Dipaleseng</t>
  </si>
  <si>
    <t>Govan Mbeki</t>
  </si>
  <si>
    <t>Gert Sibande</t>
  </si>
  <si>
    <t>Victor Khanye</t>
  </si>
  <si>
    <t>Emalahleni (Mp)</t>
  </si>
  <si>
    <t>Steve Tshwete</t>
  </si>
  <si>
    <t>Emakhazeni</t>
  </si>
  <si>
    <t>Thembisile Hani</t>
  </si>
  <si>
    <t>Dr J.S. Moroka</t>
  </si>
  <si>
    <t>Nkangala</t>
  </si>
  <si>
    <t>Thaba Chweu</t>
  </si>
  <si>
    <t>Umjindi</t>
  </si>
  <si>
    <t>Nkomazi</t>
  </si>
  <si>
    <t>Bushbuckridge</t>
  </si>
  <si>
    <t>Ehlanzeni</t>
  </si>
  <si>
    <t>Joe Morolong</t>
  </si>
  <si>
    <t>Ga-Segonyana</t>
  </si>
  <si>
    <t>Gamagara</t>
  </si>
  <si>
    <t>John Taolo Gaetsewe</t>
  </si>
  <si>
    <t>Richtersveld</t>
  </si>
  <si>
    <t>Nama Khoi</t>
  </si>
  <si>
    <t>Kamiesberg</t>
  </si>
  <si>
    <t>Hantam</t>
  </si>
  <si>
    <t>Karoo Hoogland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</si>
  <si>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</si>
  <si>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</si>
  <si>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</si>
  <si>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</si>
  <si>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</si>
  <si>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</si>
  <si>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</si>
  <si>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</si>
  <si>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</si>
  <si>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</si>
  <si>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(Nc)</t>
  </si>
  <si>
    <t>Mier</t>
  </si>
  <si>
    <t>!Kai! Garib</t>
  </si>
  <si>
    <t>//Khara Hais</t>
  </si>
  <si>
    <t>!Kheis</t>
  </si>
  <si>
    <t>Tsantsabane</t>
  </si>
  <si>
    <t>Kgatelopele</t>
  </si>
  <si>
    <t>Siyanda</t>
  </si>
  <si>
    <t>Dikgatlong</t>
  </si>
  <si>
    <t>Magareng</t>
  </si>
  <si>
    <t>Phokwane</t>
  </si>
  <si>
    <t>Frances Baard</t>
  </si>
  <si>
    <t>Moretele</t>
  </si>
  <si>
    <t>Madibeng</t>
  </si>
  <si>
    <t>Kgetlengrivier</t>
  </si>
  <si>
    <t>Moses Kotane</t>
  </si>
  <si>
    <t>Bojanala Platinum</t>
  </si>
  <si>
    <t>Ratlou</t>
  </si>
  <si>
    <t>Tswaing</t>
  </si>
  <si>
    <t>Ditsobotla</t>
  </si>
  <si>
    <t>Ramotshere Moiloa</t>
  </si>
  <si>
    <t>Ngaka Modiri Molema</t>
  </si>
  <si>
    <t>Naledi (Nw)</t>
  </si>
  <si>
    <t>Mamusa</t>
  </si>
  <si>
    <t>Greater Taung</t>
  </si>
  <si>
    <t>Lekwa-Teemane</t>
  </si>
  <si>
    <t>Molopo-Kagisano</t>
  </si>
  <si>
    <t>Dr Ruth Segomotsi Mompati</t>
  </si>
  <si>
    <t>Ventersdorp</t>
  </si>
  <si>
    <t>Tlokwe</t>
  </si>
  <si>
    <t>City Of Matlosana</t>
  </si>
  <si>
    <t>Maquassi Hills</t>
  </si>
  <si>
    <t>Dr Kenneth Kaunda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</si>
  <si>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</si>
  <si>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</si>
  <si>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</si>
  <si>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</si>
  <si>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</si>
  <si>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</si>
  <si>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</si>
  <si>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</si>
  <si>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</si>
  <si>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</si>
  <si>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Langeberg</t>
  </si>
  <si>
    <t>Cape Winelands DM</t>
  </si>
  <si>
    <t>Theewaterskloof</t>
  </si>
  <si>
    <t>Overstrand</t>
  </si>
  <si>
    <t>Cape Agulhas</t>
  </si>
  <si>
    <t>Swellendam</t>
  </si>
  <si>
    <t>Overberg</t>
  </si>
  <si>
    <t>Kannaland</t>
  </si>
  <si>
    <t>Hessequa</t>
  </si>
  <si>
    <t>Mossel Bay</t>
  </si>
  <si>
    <t>Oudtshoorn</t>
  </si>
  <si>
    <t>Bitou</t>
  </si>
  <si>
    <t>Knysna</t>
  </si>
  <si>
    <t>Eden</t>
  </si>
  <si>
    <t>Laingsburg</t>
  </si>
  <si>
    <t>Prince Albert</t>
  </si>
  <si>
    <t>Beaufort West</t>
  </si>
  <si>
    <t>Central Karoo</t>
  </si>
  <si>
    <t>N/A</t>
  </si>
  <si>
    <t xml:space="preserve"> -   </t>
  </si>
  <si>
    <t xml:space="preserve">N/A </t>
  </si>
  <si>
    <t>N/a</t>
  </si>
  <si>
    <t>20,38%</t>
  </si>
  <si>
    <t>17%/19%</t>
  </si>
  <si>
    <t>Source: National Treasury Local Government Database</t>
  </si>
</sst>
</file>

<file path=xl/styles.xml><?xml version="1.0" encoding="utf-8"?>
<styleSheet xmlns="http://schemas.openxmlformats.org/spreadsheetml/2006/main">
  <numFmts count="3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0.0%"/>
    <numFmt numFmtId="179" formatCode="[$-1C09]dd\ mmmm\ yyyy;@"/>
    <numFmt numFmtId="180" formatCode="_(* #,##0_);_(* \(#,##0\);_(* &quot;- &quot;?_);_(@_)"/>
    <numFmt numFmtId="181" formatCode="_(* #,##0_);_(* \(#,##0\);_(* &quot;-&quot;??_);_(@_)"/>
    <numFmt numFmtId="182" formatCode="_(* #,##0_);_(* \(#,##0\);_(* &quot;-&quot;?_);_(@_)"/>
    <numFmt numFmtId="183" formatCode="dd\.mm\.yyyy"/>
    <numFmt numFmtId="184" formatCode="0.00%;\(0.00%\);_(* &quot;- &quot;?_);_(@_)"/>
    <numFmt numFmtId="185" formatCode="0.0%;\(0.0%\);_(* &quot;- &quot;?_);_(@_)"/>
    <numFmt numFmtId="186" formatCode="#,###;\-#,###;"/>
    <numFmt numFmtId="187" formatCode="#,###,;\(#,###,\)"/>
    <numFmt numFmtId="188" formatCode="#,##0;\(\-#,##0\);"/>
    <numFmt numFmtId="189" formatCode="[$-409]hh:mm:ss\ AM/PM"/>
    <numFmt numFmtId="190" formatCode="_(* #,##0.0_);_(* \(#,##0.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i/>
      <sz val="8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2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79" fontId="1" fillId="0" borderId="14" xfId="55" applyNumberFormat="1" applyFont="1" applyFill="1" applyBorder="1" applyAlignment="1" applyProtection="1">
      <alignment horizontal="right"/>
      <protection/>
    </xf>
    <xf numFmtId="183" fontId="1" fillId="0" borderId="14" xfId="55" applyNumberFormat="1" applyFont="1" applyFill="1" applyBorder="1" applyAlignment="1" applyProtection="1">
      <alignment horizontal="left" indent="2"/>
      <protection/>
    </xf>
    <xf numFmtId="181" fontId="0" fillId="0" borderId="14" xfId="55" applyNumberFormat="1" applyFont="1" applyFill="1" applyBorder="1" applyAlignment="1" applyProtection="1">
      <alignment horizontal="left" indent="2"/>
      <protection/>
    </xf>
    <xf numFmtId="181" fontId="0" fillId="0" borderId="14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80" fontId="0" fillId="0" borderId="16" xfId="55" applyNumberFormat="1" applyFont="1" applyFill="1" applyBorder="1" applyAlignment="1" applyProtection="1">
      <alignment horizontal="left" indent="2"/>
      <protection/>
    </xf>
    <xf numFmtId="180" fontId="0" fillId="0" borderId="16" xfId="55" applyNumberFormat="1" applyFont="1" applyFill="1" applyBorder="1" applyAlignment="1" applyProtection="1">
      <alignment horizontal="left" vertical="top" indent="2"/>
      <protection/>
    </xf>
    <xf numFmtId="0" fontId="0" fillId="0" borderId="17" xfId="0" applyFont="1" applyFill="1" applyBorder="1" applyAlignment="1" applyProtection="1">
      <alignment/>
      <protection/>
    </xf>
    <xf numFmtId="180" fontId="1" fillId="0" borderId="17" xfId="0" applyNumberFormat="1" applyFont="1" applyFill="1" applyBorder="1" applyAlignment="1" applyProtection="1">
      <alignment horizontal="left" vertical="top" wrapText="1"/>
      <protection/>
    </xf>
    <xf numFmtId="181" fontId="1" fillId="0" borderId="17" xfId="0" applyNumberFormat="1" applyFont="1" applyFill="1" applyBorder="1" applyAlignment="1" applyProtection="1">
      <alignment horizontal="center" vertical="top" wrapText="1"/>
      <protection/>
    </xf>
    <xf numFmtId="181" fontId="1" fillId="0" borderId="13" xfId="0" applyNumberFormat="1" applyFont="1" applyFill="1" applyBorder="1" applyAlignment="1" applyProtection="1">
      <alignment horizontal="center" vertical="top" wrapText="1"/>
      <protection/>
    </xf>
    <xf numFmtId="180" fontId="1" fillId="0" borderId="13" xfId="0" applyNumberFormat="1" applyFont="1" applyFill="1" applyBorder="1" applyAlignment="1" applyProtection="1">
      <alignment horizontal="center" vertical="top" wrapText="1"/>
      <protection/>
    </xf>
    <xf numFmtId="180" fontId="1" fillId="0" borderId="14" xfId="55" applyNumberFormat="1" applyFont="1" applyFill="1" applyBorder="1" applyAlignment="1" applyProtection="1">
      <alignment horizontal="left"/>
      <protection/>
    </xf>
    <xf numFmtId="18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180" fontId="4" fillId="0" borderId="19" xfId="0" applyNumberFormat="1" applyFont="1" applyFill="1" applyBorder="1" applyAlignment="1" applyProtection="1">
      <alignment horizontal="left" indent="2"/>
      <protection/>
    </xf>
    <xf numFmtId="180" fontId="4" fillId="0" borderId="18" xfId="0" applyNumberFormat="1" applyFont="1" applyFill="1" applyBorder="1" applyAlignment="1" applyProtection="1">
      <alignment horizontal="center"/>
      <protection/>
    </xf>
    <xf numFmtId="10" fontId="4" fillId="0" borderId="18" xfId="0" applyNumberFormat="1" applyFont="1" applyFill="1" applyBorder="1" applyAlignment="1" applyProtection="1">
      <alignment/>
      <protection/>
    </xf>
    <xf numFmtId="10" fontId="4" fillId="0" borderId="19" xfId="0" applyNumberFormat="1" applyFont="1" applyFill="1" applyBorder="1" applyAlignment="1" applyProtection="1">
      <alignment/>
      <protection/>
    </xf>
    <xf numFmtId="187" fontId="4" fillId="0" borderId="19" xfId="0" applyNumberFormat="1" applyFont="1" applyFill="1" applyBorder="1" applyAlignment="1" applyProtection="1">
      <alignment/>
      <protection/>
    </xf>
    <xf numFmtId="187" fontId="4" fillId="0" borderId="19" xfId="0" applyNumberFormat="1" applyFont="1" applyFill="1" applyBorder="1" applyAlignment="1" applyProtection="1">
      <alignment/>
      <protection locked="0"/>
    </xf>
    <xf numFmtId="180" fontId="5" fillId="0" borderId="1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80" fontId="4" fillId="0" borderId="13" xfId="55" applyNumberFormat="1" applyFont="1" applyFill="1" applyBorder="1" applyAlignment="1" applyProtection="1">
      <alignment horizontal="left" indent="2"/>
      <protection/>
    </xf>
    <xf numFmtId="180" fontId="4" fillId="0" borderId="20" xfId="55" applyNumberFormat="1" applyFont="1" applyFill="1" applyBorder="1" applyAlignment="1" applyProtection="1">
      <alignment horizontal="left" indent="2"/>
      <protection/>
    </xf>
    <xf numFmtId="181" fontId="4" fillId="0" borderId="20" xfId="0" applyNumberFormat="1" applyFont="1" applyFill="1" applyBorder="1" applyAlignment="1" applyProtection="1">
      <alignment/>
      <protection/>
    </xf>
    <xf numFmtId="188" fontId="4" fillId="0" borderId="13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7" fillId="32" borderId="10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 horizontal="left" indent="1"/>
      <protection/>
    </xf>
    <xf numFmtId="180" fontId="4" fillId="0" borderId="10" xfId="0" applyNumberFormat="1" applyFont="1" applyFill="1" applyBorder="1" applyAlignment="1" applyProtection="1">
      <alignment/>
      <protection/>
    </xf>
    <xf numFmtId="180" fontId="5" fillId="33" borderId="10" xfId="0" applyNumberFormat="1" applyFont="1" applyFill="1" applyBorder="1" applyAlignment="1" applyProtection="1">
      <alignment/>
      <protection/>
    </xf>
    <xf numFmtId="9" fontId="4" fillId="0" borderId="0" xfId="58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180" fontId="5" fillId="0" borderId="11" xfId="0" applyNumberFormat="1" applyFont="1" applyFill="1" applyBorder="1" applyAlignment="1" applyProtection="1">
      <alignment/>
      <protection/>
    </xf>
    <xf numFmtId="181" fontId="5" fillId="0" borderId="16" xfId="55" applyNumberFormat="1" applyFont="1" applyFill="1" applyBorder="1" applyProtection="1">
      <alignment/>
      <protection/>
    </xf>
    <xf numFmtId="181" fontId="7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180" fontId="4" fillId="0" borderId="19" xfId="55" applyNumberFormat="1" applyFont="1" applyFill="1" applyBorder="1" applyAlignment="1" applyProtection="1">
      <alignment horizontal="left" indent="2"/>
      <protection/>
    </xf>
    <xf numFmtId="180" fontId="4" fillId="0" borderId="19" xfId="0" applyNumberFormat="1" applyFont="1" applyFill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/>
      <protection/>
    </xf>
    <xf numFmtId="180" fontId="1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180" fontId="6" fillId="0" borderId="13" xfId="55" applyNumberFormat="1" applyFont="1" applyFill="1" applyBorder="1" applyAlignment="1" applyProtection="1">
      <alignment horizontal="left" indent="2"/>
      <protection/>
    </xf>
    <xf numFmtId="184" fontId="7" fillId="0" borderId="18" xfId="0" applyNumberFormat="1" applyFont="1" applyFill="1" applyBorder="1" applyAlignment="1" applyProtection="1">
      <alignment/>
      <protection/>
    </xf>
    <xf numFmtId="184" fontId="4" fillId="0" borderId="18" xfId="0" applyNumberFormat="1" applyFont="1" applyFill="1" applyBorder="1" applyAlignment="1" applyProtection="1">
      <alignment/>
      <protection/>
    </xf>
    <xf numFmtId="184" fontId="4" fillId="0" borderId="19" xfId="0" applyNumberFormat="1" applyFont="1" applyFill="1" applyBorder="1" applyAlignment="1" applyProtection="1">
      <alignment/>
      <protection/>
    </xf>
    <xf numFmtId="184" fontId="4" fillId="0" borderId="20" xfId="0" applyNumberFormat="1" applyFont="1" applyFill="1" applyBorder="1" applyAlignment="1" applyProtection="1">
      <alignment/>
      <protection/>
    </xf>
    <xf numFmtId="184" fontId="6" fillId="0" borderId="18" xfId="0" applyNumberFormat="1" applyFont="1" applyFill="1" applyBorder="1" applyAlignment="1" applyProtection="1">
      <alignment/>
      <protection/>
    </xf>
    <xf numFmtId="184" fontId="1" fillId="0" borderId="18" xfId="58" applyNumberFormat="1" applyFont="1" applyFill="1" applyBorder="1" applyAlignment="1" applyProtection="1">
      <alignment/>
      <protection/>
    </xf>
    <xf numFmtId="184" fontId="1" fillId="0" borderId="19" xfId="58" applyNumberFormat="1" applyFont="1" applyFill="1" applyBorder="1" applyAlignment="1" applyProtection="1">
      <alignment/>
      <protection/>
    </xf>
    <xf numFmtId="184" fontId="4" fillId="0" borderId="18" xfId="58" applyNumberFormat="1" applyFont="1" applyFill="1" applyBorder="1" applyAlignment="1" applyProtection="1">
      <alignment/>
      <protection/>
    </xf>
    <xf numFmtId="184" fontId="4" fillId="0" borderId="18" xfId="0" applyNumberFormat="1" applyFont="1" applyFill="1" applyBorder="1" applyAlignment="1" applyProtection="1">
      <alignment/>
      <protection locked="0"/>
    </xf>
    <xf numFmtId="184" fontId="4" fillId="0" borderId="19" xfId="0" applyNumberFormat="1" applyFont="1" applyFill="1" applyBorder="1" applyAlignment="1" applyProtection="1">
      <alignment/>
      <protection locked="0"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2" xfId="55" applyNumberFormat="1" applyFont="1" applyFill="1" applyBorder="1" applyProtection="1">
      <alignment/>
      <protection/>
    </xf>
    <xf numFmtId="181" fontId="5" fillId="0" borderId="23" xfId="55" applyNumberFormat="1" applyFont="1" applyFill="1" applyBorder="1" applyProtection="1">
      <alignment/>
      <protection/>
    </xf>
    <xf numFmtId="180" fontId="5" fillId="0" borderId="24" xfId="55" applyNumberFormat="1" applyFont="1" applyFill="1" applyBorder="1" applyAlignment="1" applyProtection="1">
      <alignment horizontal="left" indent="1"/>
      <protection/>
    </xf>
    <xf numFmtId="180" fontId="5" fillId="0" borderId="24" xfId="0" applyNumberFormat="1" applyFont="1" applyFill="1" applyBorder="1" applyAlignment="1" applyProtection="1">
      <alignment/>
      <protection/>
    </xf>
    <xf numFmtId="181" fontId="7" fillId="0" borderId="25" xfId="0" applyNumberFormat="1" applyFont="1" applyFill="1" applyBorder="1" applyAlignment="1" applyProtection="1">
      <alignment/>
      <protection/>
    </xf>
    <xf numFmtId="180" fontId="4" fillId="0" borderId="24" xfId="0" applyNumberFormat="1" applyFont="1" applyFill="1" applyBorder="1" applyAlignment="1" applyProtection="1">
      <alignment horizontal="center"/>
      <protection/>
    </xf>
    <xf numFmtId="184" fontId="4" fillId="0" borderId="24" xfId="0" applyNumberFormat="1" applyFont="1" applyFill="1" applyBorder="1" applyAlignment="1" applyProtection="1">
      <alignment/>
      <protection/>
    </xf>
    <xf numFmtId="184" fontId="4" fillId="0" borderId="25" xfId="0" applyNumberFormat="1" applyFont="1" applyFill="1" applyBorder="1" applyAlignment="1" applyProtection="1">
      <alignment/>
      <protection/>
    </xf>
    <xf numFmtId="180" fontId="6" fillId="0" borderId="26" xfId="55" applyNumberFormat="1" applyFont="1" applyFill="1" applyBorder="1" applyAlignment="1" applyProtection="1">
      <alignment horizontal="left" indent="2"/>
      <protection/>
    </xf>
    <xf numFmtId="184" fontId="4" fillId="0" borderId="26" xfId="0" applyNumberFormat="1" applyFont="1" applyFill="1" applyBorder="1" applyAlignment="1" applyProtection="1">
      <alignment/>
      <protection/>
    </xf>
    <xf numFmtId="184" fontId="4" fillId="0" borderId="27" xfId="0" applyNumberFormat="1" applyFont="1" applyFill="1" applyBorder="1" applyAlignment="1" applyProtection="1">
      <alignment/>
      <protection/>
    </xf>
    <xf numFmtId="180" fontId="4" fillId="0" borderId="24" xfId="55" applyNumberFormat="1" applyFont="1" applyFill="1" applyBorder="1" applyAlignment="1" applyProtection="1">
      <alignment horizontal="left" indent="2"/>
      <protection/>
    </xf>
    <xf numFmtId="180" fontId="4" fillId="0" borderId="24" xfId="0" applyNumberFormat="1" applyFont="1" applyFill="1" applyBorder="1" applyAlignment="1" applyProtection="1">
      <alignment/>
      <protection/>
    </xf>
    <xf numFmtId="184" fontId="7" fillId="0" borderId="25" xfId="0" applyNumberFormat="1" applyFont="1" applyFill="1" applyBorder="1" applyAlignment="1" applyProtection="1">
      <alignment/>
      <protection/>
    </xf>
    <xf numFmtId="184" fontId="6" fillId="0" borderId="25" xfId="0" applyNumberFormat="1" applyFont="1" applyFill="1" applyBorder="1" applyAlignment="1" applyProtection="1">
      <alignment/>
      <protection/>
    </xf>
    <xf numFmtId="184" fontId="4" fillId="0" borderId="24" xfId="58" applyNumberFormat="1" applyFont="1" applyFill="1" applyBorder="1" applyAlignment="1" applyProtection="1">
      <alignment/>
      <protection/>
    </xf>
    <xf numFmtId="184" fontId="4" fillId="0" borderId="25" xfId="58" applyNumberFormat="1" applyFont="1" applyFill="1" applyBorder="1" applyAlignment="1" applyProtection="1">
      <alignment/>
      <protection/>
    </xf>
    <xf numFmtId="184" fontId="4" fillId="0" borderId="24" xfId="0" applyNumberFormat="1" applyFont="1" applyFill="1" applyBorder="1" applyAlignment="1" applyProtection="1">
      <alignment/>
      <protection locked="0"/>
    </xf>
    <xf numFmtId="184" fontId="4" fillId="0" borderId="25" xfId="0" applyNumberFormat="1" applyFont="1" applyFill="1" applyBorder="1" applyAlignment="1" applyProtection="1">
      <alignment/>
      <protection locked="0"/>
    </xf>
    <xf numFmtId="188" fontId="4" fillId="0" borderId="26" xfId="0" applyNumberFormat="1" applyFont="1" applyFill="1" applyBorder="1" applyAlignment="1" applyProtection="1">
      <alignment/>
      <protection/>
    </xf>
    <xf numFmtId="181" fontId="4" fillId="0" borderId="27" xfId="0" applyNumberFormat="1" applyFont="1" applyFill="1" applyBorder="1" applyAlignment="1" applyProtection="1">
      <alignment/>
      <protection/>
    </xf>
    <xf numFmtId="17" fontId="1" fillId="0" borderId="28" xfId="0" applyNumberFormat="1" applyFont="1" applyBorder="1" applyAlignment="1">
      <alignment horizontal="center"/>
    </xf>
    <xf numFmtId="17" fontId="1" fillId="0" borderId="29" xfId="0" applyNumberFormat="1" applyFont="1" applyBorder="1" applyAlignment="1">
      <alignment horizontal="center"/>
    </xf>
    <xf numFmtId="17" fontId="1" fillId="0" borderId="30" xfId="0" applyNumberFormat="1" applyFont="1" applyBorder="1" applyAlignment="1">
      <alignment horizontal="center"/>
    </xf>
    <xf numFmtId="181" fontId="1" fillId="0" borderId="10" xfId="55" applyNumberFormat="1" applyFont="1" applyFill="1" applyBorder="1" applyAlignment="1" applyProtection="1" quotePrefix="1">
      <alignment horizontal="center" vertical="top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5" fillId="0" borderId="14" xfId="55" applyNumberFormat="1" applyFont="1" applyFill="1" applyBorder="1" applyAlignment="1" applyProtection="1">
      <alignment horizontal="right"/>
      <protection/>
    </xf>
    <xf numFmtId="183" fontId="5" fillId="0" borderId="14" xfId="55" applyNumberFormat="1" applyFont="1" applyFill="1" applyBorder="1" applyAlignment="1" applyProtection="1">
      <alignment horizontal="left" indent="2"/>
      <protection/>
    </xf>
    <xf numFmtId="181" fontId="4" fillId="0" borderId="14" xfId="55" applyNumberFormat="1" applyFont="1" applyFill="1" applyBorder="1" applyAlignment="1" applyProtection="1">
      <alignment horizontal="left" indent="2"/>
      <protection/>
    </xf>
    <xf numFmtId="181" fontId="4" fillId="0" borderId="14" xfId="0" applyNumberFormat="1" applyFont="1" applyFill="1" applyBorder="1" applyAlignment="1" applyProtection="1">
      <alignment/>
      <protection/>
    </xf>
    <xf numFmtId="180" fontId="4" fillId="0" borderId="14" xfId="0" applyNumberFormat="1" applyFont="1" applyFill="1" applyBorder="1" applyAlignment="1" applyProtection="1">
      <alignment/>
      <protection/>
    </xf>
    <xf numFmtId="180" fontId="4" fillId="0" borderId="16" xfId="55" applyNumberFormat="1" applyFont="1" applyFill="1" applyBorder="1" applyAlignment="1" applyProtection="1">
      <alignment horizontal="left" indent="2"/>
      <protection/>
    </xf>
    <xf numFmtId="180" fontId="4" fillId="0" borderId="21" xfId="55" applyNumberFormat="1" applyFont="1" applyFill="1" applyBorder="1" applyAlignment="1" applyProtection="1">
      <alignment horizontal="left" vertical="top" indent="2"/>
      <protection/>
    </xf>
    <xf numFmtId="181" fontId="5" fillId="0" borderId="30" xfId="55" applyNumberFormat="1" applyFont="1" applyFill="1" applyBorder="1" applyAlignment="1" applyProtection="1" quotePrefix="1">
      <alignment horizontal="center" vertical="top"/>
      <protection/>
    </xf>
    <xf numFmtId="181" fontId="5" fillId="0" borderId="10" xfId="55" applyNumberFormat="1" applyFont="1" applyFill="1" applyBorder="1" applyAlignment="1" applyProtection="1" quotePrefix="1">
      <alignment horizontal="center" vertical="top"/>
      <protection/>
    </xf>
    <xf numFmtId="181" fontId="5" fillId="0" borderId="31" xfId="55" applyNumberFormat="1" applyFont="1" applyFill="1" applyBorder="1" applyAlignment="1" applyProtection="1" quotePrefix="1">
      <alignment horizontal="center" vertical="top"/>
      <protection/>
    </xf>
    <xf numFmtId="181" fontId="5" fillId="0" borderId="32" xfId="55" applyNumberFormat="1" applyFont="1" applyFill="1" applyBorder="1" applyAlignment="1" applyProtection="1" quotePrefix="1">
      <alignment horizontal="center" vertical="top"/>
      <protection/>
    </xf>
    <xf numFmtId="180" fontId="5" fillId="0" borderId="26" xfId="0" applyNumberFormat="1" applyFont="1" applyFill="1" applyBorder="1" applyAlignment="1" applyProtection="1">
      <alignment horizontal="left" vertical="top" wrapText="1"/>
      <protection/>
    </xf>
    <xf numFmtId="181" fontId="5" fillId="0" borderId="14" xfId="0" applyNumberFormat="1" applyFont="1" applyFill="1" applyBorder="1" applyAlignment="1" applyProtection="1">
      <alignment horizontal="center" vertical="top" wrapText="1"/>
      <protection/>
    </xf>
    <xf numFmtId="181" fontId="5" fillId="0" borderId="13" xfId="0" applyNumberFormat="1" applyFont="1" applyFill="1" applyBorder="1" applyAlignment="1" applyProtection="1">
      <alignment horizontal="center" vertical="top" wrapText="1"/>
      <protection/>
    </xf>
    <xf numFmtId="180" fontId="5" fillId="0" borderId="31" xfId="0" applyNumberFormat="1" applyFont="1" applyFill="1" applyBorder="1" applyAlignment="1" applyProtection="1">
      <alignment horizontal="center" vertical="top" wrapText="1"/>
      <protection/>
    </xf>
    <xf numFmtId="181" fontId="5" fillId="0" borderId="33" xfId="0" applyNumberFormat="1" applyFont="1" applyFill="1" applyBorder="1" applyAlignment="1" applyProtection="1">
      <alignment horizontal="center" vertical="top" wrapText="1"/>
      <protection/>
    </xf>
    <xf numFmtId="180" fontId="5" fillId="0" borderId="26" xfId="0" applyNumberFormat="1" applyFont="1" applyFill="1" applyBorder="1" applyAlignment="1" applyProtection="1">
      <alignment horizontal="center" vertical="top" wrapText="1"/>
      <protection/>
    </xf>
    <xf numFmtId="180" fontId="5" fillId="0" borderId="14" xfId="55" applyNumberFormat="1" applyFont="1" applyFill="1" applyBorder="1" applyAlignment="1" applyProtection="1">
      <alignment horizontal="left"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0" fontId="5" fillId="0" borderId="19" xfId="55" applyNumberFormat="1" applyFont="1" applyFill="1" applyBorder="1" applyAlignment="1" applyProtection="1">
      <alignment horizontal="left" indent="1"/>
      <protection/>
    </xf>
    <xf numFmtId="184" fontId="5" fillId="0" borderId="18" xfId="0" applyNumberFormat="1" applyFont="1" applyFill="1" applyBorder="1" applyAlignment="1" applyProtection="1">
      <alignment/>
      <protection/>
    </xf>
    <xf numFmtId="184" fontId="5" fillId="0" borderId="24" xfId="0" applyNumberFormat="1" applyFont="1" applyFill="1" applyBorder="1" applyAlignment="1" applyProtection="1">
      <alignment/>
      <protection/>
    </xf>
    <xf numFmtId="184" fontId="5" fillId="0" borderId="25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184" fontId="5" fillId="0" borderId="34" xfId="0" applyNumberFormat="1" applyFont="1" applyFill="1" applyBorder="1" applyAlignment="1" applyProtection="1">
      <alignment/>
      <protection/>
    </xf>
    <xf numFmtId="188" fontId="5" fillId="0" borderId="18" xfId="0" applyNumberFormat="1" applyFont="1" applyFill="1" applyBorder="1" applyAlignment="1" applyProtection="1">
      <alignment/>
      <protection/>
    </xf>
    <xf numFmtId="184" fontId="5" fillId="0" borderId="18" xfId="58" applyNumberFormat="1" applyFont="1" applyFill="1" applyBorder="1" applyAlignment="1" applyProtection="1">
      <alignment/>
      <protection/>
    </xf>
    <xf numFmtId="184" fontId="5" fillId="0" borderId="24" xfId="58" applyNumberFormat="1" applyFont="1" applyFill="1" applyBorder="1" applyAlignment="1" applyProtection="1">
      <alignment/>
      <protection/>
    </xf>
    <xf numFmtId="184" fontId="5" fillId="0" borderId="25" xfId="58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180" fontId="5" fillId="0" borderId="2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4" fontId="4" fillId="0" borderId="3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ork\Wages...etc%20Originals\Final%20for%20Publication\Salaries%20and%20Wages%20-%20Master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National"/>
      <sheetName val="17 PM Municipalities"/>
    </sheetNames>
    <sheetDataSet>
      <sheetData sheetId="0">
        <row r="5">
          <cell r="B5" t="str">
            <v>WC000</v>
          </cell>
          <cell r="C5" t="str">
            <v>H</v>
          </cell>
          <cell r="D5" t="str">
            <v>Salaries, Wages and Allowances</v>
          </cell>
          <cell r="E5">
            <v>5518246000</v>
          </cell>
          <cell r="F5">
            <v>5518246</v>
          </cell>
        </row>
        <row r="6">
          <cell r="B6" t="str">
            <v>GT001</v>
          </cell>
          <cell r="C6" t="str">
            <v>H</v>
          </cell>
          <cell r="D6" t="str">
            <v>Salaries, Wages and Allowances</v>
          </cell>
          <cell r="E6">
            <v>5725924000</v>
          </cell>
          <cell r="F6">
            <v>5725924</v>
          </cell>
        </row>
        <row r="7">
          <cell r="B7" t="str">
            <v>GT002</v>
          </cell>
          <cell r="C7" t="str">
            <v>H</v>
          </cell>
          <cell r="D7" t="str">
            <v>Salaries, Wages and Allowances</v>
          </cell>
          <cell r="E7">
            <v>3088274000</v>
          </cell>
          <cell r="F7">
            <v>3088274</v>
          </cell>
        </row>
        <row r="8">
          <cell r="B8" t="str">
            <v>GT000</v>
          </cell>
          <cell r="C8" t="str">
            <v>H</v>
          </cell>
          <cell r="D8" t="str">
            <v>Salaries, Wages and Allowances</v>
          </cell>
          <cell r="E8">
            <v>4065693000</v>
          </cell>
          <cell r="F8">
            <v>4065693</v>
          </cell>
        </row>
        <row r="9">
          <cell r="B9" t="str">
            <v>kz000</v>
          </cell>
          <cell r="C9" t="str">
            <v>H</v>
          </cell>
          <cell r="D9" t="str">
            <v>Salaries, Wages and Allowances</v>
          </cell>
          <cell r="E9">
            <v>4814616000</v>
          </cell>
          <cell r="F9">
            <v>4814616</v>
          </cell>
        </row>
        <row r="10">
          <cell r="B10" t="str">
            <v>EC000</v>
          </cell>
          <cell r="C10" t="str">
            <v>H</v>
          </cell>
          <cell r="D10" t="str">
            <v>Salaries, Wages and Allowances</v>
          </cell>
          <cell r="E10">
            <v>1479386120</v>
          </cell>
          <cell r="F10">
            <v>1479386.12</v>
          </cell>
        </row>
        <row r="11">
          <cell r="B11" t="str">
            <v>NC082</v>
          </cell>
          <cell r="C11" t="str">
            <v>L</v>
          </cell>
          <cell r="D11" t="str">
            <v>Salaries, Wages and Allowances</v>
          </cell>
          <cell r="E11">
            <v>34316996</v>
          </cell>
          <cell r="F11">
            <v>34316.996</v>
          </cell>
        </row>
        <row r="12">
          <cell r="B12" t="str">
            <v>NC084</v>
          </cell>
          <cell r="C12" t="str">
            <v>L</v>
          </cell>
          <cell r="D12" t="str">
            <v>Salaries, Wages and Allowances</v>
          </cell>
          <cell r="F12">
            <v>0</v>
          </cell>
        </row>
        <row r="13">
          <cell r="B13" t="str">
            <v>NC083</v>
          </cell>
          <cell r="C13" t="str">
            <v>M</v>
          </cell>
          <cell r="D13" t="str">
            <v>Salaries, Wages and Allowances</v>
          </cell>
          <cell r="F13">
            <v>0</v>
          </cell>
        </row>
        <row r="14">
          <cell r="B14" t="str">
            <v>kz263</v>
          </cell>
          <cell r="C14" t="str">
            <v>L</v>
          </cell>
          <cell r="D14" t="str">
            <v>Salaries, Wages and Allowances</v>
          </cell>
          <cell r="E14">
            <v>88639480</v>
          </cell>
          <cell r="F14">
            <v>88639.48</v>
          </cell>
        </row>
        <row r="15">
          <cell r="B15" t="str">
            <v>LIM352</v>
          </cell>
          <cell r="C15" t="str">
            <v>L</v>
          </cell>
          <cell r="D15" t="str">
            <v>Salaries, Wages and Allowances</v>
          </cell>
          <cell r="E15">
            <v>27480487</v>
          </cell>
          <cell r="F15">
            <v>27480.487</v>
          </cell>
        </row>
        <row r="16">
          <cell r="B16" t="str">
            <v>MP301</v>
          </cell>
          <cell r="C16" t="str">
            <v>M</v>
          </cell>
          <cell r="D16" t="str">
            <v>Salaries, Wages and Allowances</v>
          </cell>
          <cell r="E16">
            <v>73456242</v>
          </cell>
          <cell r="F16">
            <v>73456.242</v>
          </cell>
        </row>
        <row r="17">
          <cell r="B17" t="str">
            <v>EC124</v>
          </cell>
          <cell r="C17" t="str">
            <v>L</v>
          </cell>
          <cell r="D17" t="str">
            <v>Salaries, Wages and Allowances</v>
          </cell>
          <cell r="E17">
            <v>40602108</v>
          </cell>
          <cell r="F17">
            <v>40602.108</v>
          </cell>
        </row>
        <row r="18">
          <cell r="B18" t="str">
            <v>LIM334</v>
          </cell>
          <cell r="C18" t="str">
            <v>M</v>
          </cell>
          <cell r="D18" t="str">
            <v>Salaries, Wages and Allowances</v>
          </cell>
          <cell r="E18">
            <v>118398000</v>
          </cell>
          <cell r="F18">
            <v>118398</v>
          </cell>
        </row>
        <row r="19">
          <cell r="B19" t="str">
            <v>EC107</v>
          </cell>
          <cell r="C19" t="str">
            <v>L</v>
          </cell>
          <cell r="D19" t="str">
            <v>Salaries, Wages and Allowances</v>
          </cell>
          <cell r="E19">
            <v>12520291</v>
          </cell>
          <cell r="F19">
            <v>12520.291</v>
          </cell>
        </row>
        <row r="20">
          <cell r="B20" t="str">
            <v>WC053</v>
          </cell>
          <cell r="C20" t="str">
            <v>M</v>
          </cell>
          <cell r="D20" t="str">
            <v>Salaries, Wages and Allowances</v>
          </cell>
          <cell r="E20">
            <v>45861627</v>
          </cell>
          <cell r="F20">
            <v>45861.627</v>
          </cell>
        </row>
        <row r="21">
          <cell r="B21" t="str">
            <v>LIM366</v>
          </cell>
          <cell r="C21" t="str">
            <v>M</v>
          </cell>
          <cell r="D21" t="str">
            <v>Salaries, Wages and Allowances</v>
          </cell>
          <cell r="E21">
            <v>55229000</v>
          </cell>
          <cell r="F21">
            <v>55229</v>
          </cell>
        </row>
        <row r="22">
          <cell r="B22" t="str">
            <v>WC013</v>
          </cell>
          <cell r="C22" t="str">
            <v>M</v>
          </cell>
          <cell r="D22" t="str">
            <v>Salaries, Wages and Allowances</v>
          </cell>
          <cell r="E22">
            <v>50354720</v>
          </cell>
          <cell r="F22">
            <v>50354.72</v>
          </cell>
        </row>
        <row r="23">
          <cell r="B23" t="str">
            <v>WC047</v>
          </cell>
          <cell r="C23" t="str">
            <v>M</v>
          </cell>
          <cell r="D23" t="str">
            <v>Salaries, Wages and Allowances</v>
          </cell>
          <cell r="E23">
            <v>80072449</v>
          </cell>
          <cell r="F23">
            <v>80072.449</v>
          </cell>
        </row>
        <row r="24">
          <cell r="B24" t="str">
            <v>LIM351</v>
          </cell>
          <cell r="C24" t="str">
            <v>L</v>
          </cell>
          <cell r="D24" t="str">
            <v>Salaries, Wages and Allowances</v>
          </cell>
          <cell r="E24">
            <v>41947980</v>
          </cell>
          <cell r="F24">
            <v>41947.98</v>
          </cell>
        </row>
        <row r="25">
          <cell r="B25" t="str">
            <v>EC102</v>
          </cell>
          <cell r="C25" t="str">
            <v>L</v>
          </cell>
          <cell r="D25" t="str">
            <v>Salaries, Wages and Allowances</v>
          </cell>
          <cell r="E25">
            <v>40312524</v>
          </cell>
          <cell r="F25">
            <v>40312.524</v>
          </cell>
        </row>
        <row r="26">
          <cell r="B26" t="str">
            <v>WC026</v>
          </cell>
          <cell r="C26" t="str">
            <v>M</v>
          </cell>
          <cell r="D26" t="str">
            <v>Salaries, Wages and Allowances</v>
          </cell>
          <cell r="F26">
            <v>0</v>
          </cell>
        </row>
        <row r="27">
          <cell r="B27" t="str">
            <v>WC025</v>
          </cell>
          <cell r="C27" t="str">
            <v>H</v>
          </cell>
          <cell r="D27" t="str">
            <v>Salaries, Wages and Allowances</v>
          </cell>
          <cell r="E27">
            <v>124415469</v>
          </cell>
          <cell r="F27">
            <v>124415.469</v>
          </cell>
        </row>
        <row r="28">
          <cell r="B28" t="str">
            <v>EC125</v>
          </cell>
          <cell r="C28" t="str">
            <v>H</v>
          </cell>
          <cell r="D28" t="str">
            <v>Salaries, Wages and Allowances</v>
          </cell>
          <cell r="E28">
            <v>794449415</v>
          </cell>
          <cell r="F28">
            <v>794449.415</v>
          </cell>
        </row>
        <row r="29">
          <cell r="B29" t="str">
            <v>MP325</v>
          </cell>
          <cell r="C29" t="str">
            <v>L</v>
          </cell>
          <cell r="D29" t="str">
            <v>Salaries, Wages and Allowances</v>
          </cell>
          <cell r="F29">
            <v>0</v>
          </cell>
        </row>
        <row r="30">
          <cell r="B30" t="str">
            <v>EC101</v>
          </cell>
          <cell r="C30" t="str">
            <v>L</v>
          </cell>
          <cell r="D30" t="str">
            <v>Salaries, Wages and Allowances</v>
          </cell>
          <cell r="E30">
            <v>46149403</v>
          </cell>
          <cell r="F30">
            <v>46149.403</v>
          </cell>
        </row>
        <row r="31">
          <cell r="B31" t="str">
            <v>WC033</v>
          </cell>
          <cell r="C31" t="str">
            <v>L</v>
          </cell>
          <cell r="D31" t="str">
            <v>Salaries, Wages and Allowances</v>
          </cell>
          <cell r="E31">
            <v>44902909</v>
          </cell>
          <cell r="F31">
            <v>44902.909</v>
          </cell>
        </row>
        <row r="32">
          <cell r="B32" t="str">
            <v>WC012</v>
          </cell>
          <cell r="C32" t="str">
            <v>L</v>
          </cell>
          <cell r="D32" t="str">
            <v>Salaries, Wages and Allowances</v>
          </cell>
          <cell r="E32">
            <v>40863230</v>
          </cell>
          <cell r="F32">
            <v>40863.23</v>
          </cell>
        </row>
        <row r="33">
          <cell r="B33" t="str">
            <v>NW403</v>
          </cell>
          <cell r="C33" t="str">
            <v>H</v>
          </cell>
          <cell r="D33" t="str">
            <v>Salaries, Wages and Allowances</v>
          </cell>
          <cell r="E33">
            <v>320527000</v>
          </cell>
          <cell r="F33">
            <v>320527</v>
          </cell>
        </row>
        <row r="34">
          <cell r="B34" t="str">
            <v>kz254</v>
          </cell>
          <cell r="C34" t="str">
            <v>L</v>
          </cell>
          <cell r="D34" t="str">
            <v>Salaries, Wages and Allowances</v>
          </cell>
          <cell r="F34">
            <v>0</v>
          </cell>
        </row>
        <row r="35">
          <cell r="B35" t="str">
            <v>MP311</v>
          </cell>
          <cell r="C35" t="str">
            <v>M</v>
          </cell>
          <cell r="D35" t="str">
            <v>Salaries, Wages and Allowances</v>
          </cell>
          <cell r="E35">
            <v>43307636</v>
          </cell>
          <cell r="F35">
            <v>43307.636</v>
          </cell>
        </row>
        <row r="36">
          <cell r="B36" t="str">
            <v>FS192</v>
          </cell>
          <cell r="C36" t="str">
            <v>M</v>
          </cell>
          <cell r="D36" t="str">
            <v>Salaries, Wages and Allowances</v>
          </cell>
          <cell r="E36">
            <v>112669</v>
          </cell>
          <cell r="F36">
            <v>112.669</v>
          </cell>
        </row>
        <row r="37">
          <cell r="B37" t="str">
            <v>NC092</v>
          </cell>
          <cell r="C37" t="str">
            <v>L</v>
          </cell>
          <cell r="D37" t="str">
            <v>Salaries, Wages and Allowances</v>
          </cell>
          <cell r="E37">
            <v>23654817</v>
          </cell>
          <cell r="F37">
            <v>23654.817</v>
          </cell>
        </row>
        <row r="38">
          <cell r="B38" t="str">
            <v>MP306</v>
          </cell>
          <cell r="C38" t="str">
            <v>L</v>
          </cell>
          <cell r="D38" t="str">
            <v>Salaries, Wages and Allowances</v>
          </cell>
          <cell r="E38">
            <v>30873000</v>
          </cell>
          <cell r="F38">
            <v>30873</v>
          </cell>
        </row>
        <row r="39">
          <cell r="B39" t="str">
            <v>NW384</v>
          </cell>
          <cell r="C39" t="str">
            <v>L</v>
          </cell>
          <cell r="D39" t="str">
            <v>Salaries, Wages and Allowances</v>
          </cell>
          <cell r="E39">
            <v>78367000</v>
          </cell>
          <cell r="F39">
            <v>78367</v>
          </cell>
        </row>
        <row r="40">
          <cell r="B40" t="str">
            <v>MP316</v>
          </cell>
          <cell r="C40" t="str">
            <v>L</v>
          </cell>
          <cell r="D40" t="str">
            <v>Salaries, Wages and Allowances</v>
          </cell>
          <cell r="E40">
            <v>92657304</v>
          </cell>
          <cell r="F40">
            <v>92657.304</v>
          </cell>
        </row>
        <row r="41">
          <cell r="B41" t="str">
            <v>WC023</v>
          </cell>
          <cell r="C41" t="str">
            <v>H</v>
          </cell>
          <cell r="D41" t="str">
            <v>Salaries, Wages and Allowances</v>
          </cell>
          <cell r="E41">
            <v>223962217</v>
          </cell>
          <cell r="F41">
            <v>223962.217</v>
          </cell>
        </row>
        <row r="42">
          <cell r="B42" t="str">
            <v>kz261</v>
          </cell>
          <cell r="C42" t="str">
            <v>L</v>
          </cell>
          <cell r="D42" t="str">
            <v>Salaries, Wages and Allowances</v>
          </cell>
          <cell r="E42">
            <v>16630340</v>
          </cell>
          <cell r="F42">
            <v>16630.34</v>
          </cell>
        </row>
        <row r="43">
          <cell r="B43" t="str">
            <v>LIM472</v>
          </cell>
          <cell r="C43" t="str">
            <v>M</v>
          </cell>
          <cell r="D43" t="str">
            <v>Salaries, Wages and Allowances</v>
          </cell>
          <cell r="E43">
            <v>51392628</v>
          </cell>
          <cell r="F43">
            <v>51392.628</v>
          </cell>
        </row>
        <row r="44">
          <cell r="B44" t="str">
            <v>EC141</v>
          </cell>
          <cell r="C44" t="str">
            <v>L</v>
          </cell>
          <cell r="D44" t="str">
            <v>Salaries, Wages and Allowances</v>
          </cell>
          <cell r="E44">
            <v>41886111</v>
          </cell>
          <cell r="F44">
            <v>41886.111</v>
          </cell>
        </row>
        <row r="45">
          <cell r="B45" t="str">
            <v>kz253</v>
          </cell>
          <cell r="C45" t="str">
            <v>L</v>
          </cell>
          <cell r="D45" t="str">
            <v>Salaries, Wages and Allowances</v>
          </cell>
          <cell r="F45">
            <v>0</v>
          </cell>
        </row>
        <row r="46">
          <cell r="B46" t="str">
            <v>MP314</v>
          </cell>
          <cell r="C46" t="str">
            <v>L</v>
          </cell>
          <cell r="D46" t="str">
            <v>Salaries, Wages and Allowances</v>
          </cell>
          <cell r="F46">
            <v>0</v>
          </cell>
        </row>
        <row r="47">
          <cell r="B47" t="str">
            <v>EC136</v>
          </cell>
          <cell r="C47" t="str">
            <v>L</v>
          </cell>
          <cell r="D47" t="str">
            <v>Salaries, Wages and Allowances</v>
          </cell>
          <cell r="F47">
            <v>0</v>
          </cell>
        </row>
        <row r="48">
          <cell r="B48" t="str">
            <v>MP312</v>
          </cell>
          <cell r="C48" t="str">
            <v>H</v>
          </cell>
          <cell r="D48" t="str">
            <v>Salaries, Wages and Allowances</v>
          </cell>
          <cell r="F48">
            <v>0</v>
          </cell>
        </row>
        <row r="49">
          <cell r="B49" t="str">
            <v>GT421</v>
          </cell>
          <cell r="C49" t="str">
            <v>H</v>
          </cell>
          <cell r="D49" t="str">
            <v>Salaries, Wages and Allowances</v>
          </cell>
          <cell r="E49">
            <v>581003000</v>
          </cell>
          <cell r="F49">
            <v>581003</v>
          </cell>
        </row>
        <row r="50">
          <cell r="B50" t="str">
            <v>kz232</v>
          </cell>
          <cell r="C50" t="str">
            <v>H</v>
          </cell>
          <cell r="D50" t="str">
            <v>Salaries, Wages and Allowances</v>
          </cell>
          <cell r="E50">
            <v>117186407</v>
          </cell>
          <cell r="F50">
            <v>117186.407</v>
          </cell>
        </row>
        <row r="51">
          <cell r="B51" t="str">
            <v>NC073</v>
          </cell>
          <cell r="C51" t="str">
            <v>M</v>
          </cell>
          <cell r="D51" t="str">
            <v>Salaries, Wages and Allowances</v>
          </cell>
          <cell r="E51">
            <v>40812026</v>
          </cell>
          <cell r="F51">
            <v>40812.026</v>
          </cell>
        </row>
        <row r="52">
          <cell r="B52" t="str">
            <v>kz241</v>
          </cell>
          <cell r="C52" t="str">
            <v>M</v>
          </cell>
          <cell r="D52" t="str">
            <v>Salaries, Wages and Allowances</v>
          </cell>
          <cell r="E52">
            <v>55975880</v>
          </cell>
          <cell r="F52">
            <v>55975.88</v>
          </cell>
        </row>
        <row r="53">
          <cell r="B53" t="str">
            <v>EC137</v>
          </cell>
          <cell r="C53" t="str">
            <v>M</v>
          </cell>
          <cell r="D53" t="str">
            <v>Salaries, Wages and Allowances</v>
          </cell>
          <cell r="F53">
            <v>0</v>
          </cell>
        </row>
        <row r="54">
          <cell r="B54" t="str">
            <v>kz215</v>
          </cell>
          <cell r="C54" t="str">
            <v>L</v>
          </cell>
          <cell r="D54" t="str">
            <v>Salaries, Wages and Allowances</v>
          </cell>
          <cell r="F54">
            <v>0</v>
          </cell>
        </row>
        <row r="55">
          <cell r="B55" t="str">
            <v>LIM474</v>
          </cell>
          <cell r="C55" t="str">
            <v>L</v>
          </cell>
          <cell r="D55" t="str">
            <v>Salaries, Wages and Allowances</v>
          </cell>
          <cell r="F55">
            <v>0</v>
          </cell>
        </row>
        <row r="56">
          <cell r="B56" t="str">
            <v>NC452</v>
          </cell>
          <cell r="C56" t="str">
            <v>M</v>
          </cell>
          <cell r="D56" t="str">
            <v>Salaries, Wages and Allowances</v>
          </cell>
          <cell r="F56">
            <v>0</v>
          </cell>
        </row>
        <row r="57">
          <cell r="B57" t="str">
            <v>NC453</v>
          </cell>
          <cell r="C57" t="str">
            <v>M</v>
          </cell>
          <cell r="D57" t="str">
            <v>Salaries, Wages and Allowances</v>
          </cell>
          <cell r="E57">
            <v>46265662</v>
          </cell>
          <cell r="F57">
            <v>46265.662</v>
          </cell>
        </row>
        <row r="58">
          <cell r="B58" t="str">
            <v>EC144</v>
          </cell>
          <cell r="C58" t="str">
            <v>L</v>
          </cell>
          <cell r="D58" t="str">
            <v>Salaries, Wages and Allowances</v>
          </cell>
          <cell r="E58">
            <v>34230780</v>
          </cell>
          <cell r="F58">
            <v>34230.78</v>
          </cell>
        </row>
        <row r="59">
          <cell r="B59" t="str">
            <v>WC044</v>
          </cell>
          <cell r="C59" t="str">
            <v>H</v>
          </cell>
          <cell r="D59" t="str">
            <v>Salaries, Wages and Allowances</v>
          </cell>
          <cell r="E59">
            <v>184776000</v>
          </cell>
          <cell r="F59">
            <v>184776</v>
          </cell>
        </row>
        <row r="60">
          <cell r="B60" t="str">
            <v>MP307</v>
          </cell>
          <cell r="C60" t="str">
            <v>H</v>
          </cell>
          <cell r="D60" t="str">
            <v>Salaries, Wages and Allowances</v>
          </cell>
          <cell r="F60">
            <v>0</v>
          </cell>
        </row>
        <row r="61">
          <cell r="B61" t="str">
            <v>EC123</v>
          </cell>
          <cell r="C61" t="str">
            <v>L</v>
          </cell>
          <cell r="D61" t="str">
            <v>Salaries, Wages and Allowances</v>
          </cell>
          <cell r="F61">
            <v>0</v>
          </cell>
        </row>
        <row r="62">
          <cell r="B62" t="str">
            <v>LIM331</v>
          </cell>
          <cell r="C62" t="str">
            <v>L</v>
          </cell>
          <cell r="D62" t="str">
            <v>Salaries, Wages and Allowances</v>
          </cell>
          <cell r="F62">
            <v>0</v>
          </cell>
        </row>
        <row r="63">
          <cell r="B63" t="str">
            <v>kz433</v>
          </cell>
          <cell r="C63" t="str">
            <v>L</v>
          </cell>
          <cell r="D63" t="str">
            <v>Salaries, Wages and Allowances</v>
          </cell>
          <cell r="E63">
            <v>53080821</v>
          </cell>
          <cell r="F63">
            <v>53080.821</v>
          </cell>
        </row>
        <row r="64">
          <cell r="B64" t="str">
            <v>LIM332</v>
          </cell>
          <cell r="C64" t="str">
            <v>L</v>
          </cell>
          <cell r="D64" t="str">
            <v>Salaries, Wages and Allowances</v>
          </cell>
          <cell r="F64">
            <v>0</v>
          </cell>
        </row>
        <row r="65">
          <cell r="B65" t="str">
            <v>LIM471</v>
          </cell>
          <cell r="C65" t="str">
            <v>L</v>
          </cell>
          <cell r="D65" t="str">
            <v>Salaries, Wages and Allowances</v>
          </cell>
          <cell r="F65">
            <v>0</v>
          </cell>
        </row>
        <row r="66">
          <cell r="B66" t="str">
            <v>NW394</v>
          </cell>
          <cell r="C66" t="str">
            <v>M</v>
          </cell>
          <cell r="D66" t="str">
            <v>Salaries, Wages and Allowances</v>
          </cell>
          <cell r="F66">
            <v>0</v>
          </cell>
        </row>
        <row r="67">
          <cell r="B67" t="str">
            <v>LIM475</v>
          </cell>
          <cell r="C67" t="str">
            <v>L</v>
          </cell>
          <cell r="D67" t="str">
            <v>Salaries, Wages and Allowances</v>
          </cell>
          <cell r="F67">
            <v>0</v>
          </cell>
        </row>
        <row r="68">
          <cell r="B68" t="str">
            <v>LIM333</v>
          </cell>
          <cell r="C68" t="str">
            <v>H</v>
          </cell>
          <cell r="D68" t="str">
            <v>Salaries, Wages and Allowances</v>
          </cell>
          <cell r="E68">
            <v>141538804</v>
          </cell>
          <cell r="F68">
            <v>141538.804</v>
          </cell>
        </row>
        <row r="69">
          <cell r="B69" t="str">
            <v>NC065</v>
          </cell>
          <cell r="C69" t="str">
            <v>L</v>
          </cell>
          <cell r="D69" t="str">
            <v>Salaries, Wages and Allowances</v>
          </cell>
          <cell r="F69">
            <v>0</v>
          </cell>
        </row>
        <row r="70">
          <cell r="B70" t="str">
            <v>WC042</v>
          </cell>
          <cell r="C70" t="str">
            <v>M</v>
          </cell>
          <cell r="D70" t="str">
            <v>Salaries, Wages and Allowances</v>
          </cell>
          <cell r="E70">
            <v>64812772</v>
          </cell>
          <cell r="F70">
            <v>64812.772</v>
          </cell>
        </row>
        <row r="71">
          <cell r="B71" t="str">
            <v>kz216</v>
          </cell>
          <cell r="C71" t="str">
            <v>H</v>
          </cell>
          <cell r="D71" t="str">
            <v>Salaries, Wages and Allowances</v>
          </cell>
          <cell r="E71">
            <v>192564876</v>
          </cell>
          <cell r="F71">
            <v>192564.876</v>
          </cell>
        </row>
        <row r="72">
          <cell r="B72" t="str">
            <v>kz274</v>
          </cell>
          <cell r="C72" t="str">
            <v>L</v>
          </cell>
          <cell r="D72" t="str">
            <v>Salaries, Wages and Allowances</v>
          </cell>
          <cell r="F72">
            <v>0</v>
          </cell>
        </row>
        <row r="73">
          <cell r="B73" t="str">
            <v>EC103</v>
          </cell>
          <cell r="C73" t="str">
            <v>L</v>
          </cell>
          <cell r="D73" t="str">
            <v>Salaries, Wages and Allowances</v>
          </cell>
          <cell r="E73">
            <v>9148320</v>
          </cell>
          <cell r="F73">
            <v>9148.32</v>
          </cell>
        </row>
        <row r="74">
          <cell r="B74" t="str">
            <v>kz236</v>
          </cell>
          <cell r="C74" t="str">
            <v>L</v>
          </cell>
          <cell r="D74" t="str">
            <v>Salaries, Wages and Allowances</v>
          </cell>
          <cell r="E74">
            <v>15120725</v>
          </cell>
          <cell r="F74">
            <v>15120.725</v>
          </cell>
        </row>
        <row r="75">
          <cell r="B75" t="str">
            <v>kz224</v>
          </cell>
          <cell r="C75" t="str">
            <v>L</v>
          </cell>
          <cell r="D75" t="str">
            <v>Salaries, Wages and Allowances</v>
          </cell>
          <cell r="E75">
            <v>10366977</v>
          </cell>
          <cell r="F75">
            <v>10366.977</v>
          </cell>
        </row>
        <row r="76">
          <cell r="B76" t="str">
            <v>kz233</v>
          </cell>
          <cell r="C76" t="str">
            <v>L</v>
          </cell>
          <cell r="D76" t="str">
            <v>Salaries, Wages and Allowances</v>
          </cell>
          <cell r="F76">
            <v>0</v>
          </cell>
        </row>
        <row r="77">
          <cell r="B77" t="str">
            <v>kz431</v>
          </cell>
          <cell r="C77" t="str">
            <v>M</v>
          </cell>
          <cell r="D77" t="str">
            <v>Salaries, Wages and Allowances</v>
          </cell>
          <cell r="E77">
            <v>14265264</v>
          </cell>
          <cell r="F77">
            <v>14265.264</v>
          </cell>
        </row>
        <row r="78">
          <cell r="B78" t="str">
            <v>EC133</v>
          </cell>
          <cell r="C78" t="str">
            <v>L</v>
          </cell>
          <cell r="D78" t="str">
            <v>Salaries, Wages and Allowances</v>
          </cell>
          <cell r="E78">
            <v>14444564</v>
          </cell>
          <cell r="F78">
            <v>14444.564</v>
          </cell>
        </row>
        <row r="79">
          <cell r="B79" t="str">
            <v>EC135</v>
          </cell>
          <cell r="C79" t="str">
            <v>L</v>
          </cell>
          <cell r="D79" t="str">
            <v>Salaries, Wages and Allowances</v>
          </cell>
          <cell r="E79">
            <v>40231649</v>
          </cell>
          <cell r="F79">
            <v>40231.649</v>
          </cell>
        </row>
        <row r="80">
          <cell r="B80" t="str">
            <v>EC131</v>
          </cell>
          <cell r="C80" t="str">
            <v>L</v>
          </cell>
          <cell r="D80" t="str">
            <v>Salaries, Wages and Allowances</v>
          </cell>
          <cell r="F80">
            <v>0</v>
          </cell>
        </row>
        <row r="81">
          <cell r="B81" t="str">
            <v>kz272</v>
          </cell>
          <cell r="C81" t="str">
            <v>L</v>
          </cell>
          <cell r="D81" t="str">
            <v>Salaries, Wages and Allowances</v>
          </cell>
          <cell r="F81">
            <v>0</v>
          </cell>
        </row>
        <row r="82">
          <cell r="B82" t="str">
            <v>NW391</v>
          </cell>
          <cell r="C82" t="str">
            <v>M</v>
          </cell>
          <cell r="D82" t="str">
            <v>Salaries, Wages and Allowances</v>
          </cell>
          <cell r="F82">
            <v>0</v>
          </cell>
        </row>
        <row r="83">
          <cell r="B83" t="str">
            <v>NC064</v>
          </cell>
          <cell r="C83" t="str">
            <v>L</v>
          </cell>
          <cell r="D83" t="str">
            <v>Salaries, Wages and Allowances</v>
          </cell>
          <cell r="F83">
            <v>0</v>
          </cell>
        </row>
        <row r="84">
          <cell r="B84" t="str">
            <v>WC041</v>
          </cell>
          <cell r="C84" t="str">
            <v>M</v>
          </cell>
          <cell r="D84" t="str">
            <v>Salaries, Wages and Allowances</v>
          </cell>
          <cell r="E84">
            <v>23217515</v>
          </cell>
          <cell r="F84">
            <v>23217.515</v>
          </cell>
        </row>
        <row r="85">
          <cell r="B85" t="str">
            <v>NC074</v>
          </cell>
          <cell r="C85" t="str">
            <v>M</v>
          </cell>
          <cell r="D85" t="str">
            <v>Salaries, Wages and Allowances</v>
          </cell>
          <cell r="E85">
            <v>9428591</v>
          </cell>
          <cell r="F85">
            <v>9428.591</v>
          </cell>
        </row>
        <row r="86">
          <cell r="B86" t="str">
            <v>NC066</v>
          </cell>
          <cell r="C86" t="str">
            <v>M</v>
          </cell>
          <cell r="D86" t="str">
            <v>Salaries, Wages and Allowances</v>
          </cell>
          <cell r="E86">
            <v>10494757</v>
          </cell>
          <cell r="F86">
            <v>10494.757</v>
          </cell>
        </row>
        <row r="87">
          <cell r="B87" t="str">
            <v>NC086</v>
          </cell>
          <cell r="C87" t="str">
            <v>L</v>
          </cell>
          <cell r="D87" t="str">
            <v>Salaries, Wages and Allowances</v>
          </cell>
          <cell r="E87">
            <v>9693654</v>
          </cell>
          <cell r="F87">
            <v>9693.654</v>
          </cell>
        </row>
        <row r="88">
          <cell r="B88" t="str">
            <v>NW374</v>
          </cell>
          <cell r="C88" t="str">
            <v>L</v>
          </cell>
          <cell r="D88" t="str">
            <v>Salaries, Wages and Allowances</v>
          </cell>
          <cell r="F88">
            <v>0</v>
          </cell>
        </row>
        <row r="89">
          <cell r="B89" t="str">
            <v>NC067</v>
          </cell>
          <cell r="C89" t="str">
            <v>L</v>
          </cell>
          <cell r="D89" t="str">
            <v>Salaries, Wages and Allowances</v>
          </cell>
          <cell r="F89">
            <v>0</v>
          </cell>
        </row>
        <row r="90">
          <cell r="B90" t="str">
            <v>EC157</v>
          </cell>
          <cell r="C90" t="str">
            <v>H</v>
          </cell>
          <cell r="D90" t="str">
            <v>Salaries, Wages and Allowances</v>
          </cell>
          <cell r="E90">
            <v>201790000</v>
          </cell>
          <cell r="F90">
            <v>201790</v>
          </cell>
        </row>
        <row r="91">
          <cell r="B91" t="str">
            <v>WC048</v>
          </cell>
          <cell r="C91" t="str">
            <v>M</v>
          </cell>
          <cell r="D91" t="str">
            <v>Salaries, Wages and Allowances</v>
          </cell>
          <cell r="E91">
            <v>109285170</v>
          </cell>
          <cell r="F91">
            <v>109285.17</v>
          </cell>
        </row>
        <row r="92">
          <cell r="B92" t="str">
            <v>FS162</v>
          </cell>
          <cell r="C92" t="str">
            <v>M</v>
          </cell>
          <cell r="D92" t="str">
            <v>Salaries, Wages and Allowances</v>
          </cell>
          <cell r="F92">
            <v>0</v>
          </cell>
        </row>
        <row r="93">
          <cell r="B93" t="str">
            <v>EC108</v>
          </cell>
          <cell r="C93" t="str">
            <v>M</v>
          </cell>
          <cell r="D93" t="str">
            <v>Salaries, Wages and Allowances</v>
          </cell>
          <cell r="F93">
            <v>0</v>
          </cell>
        </row>
        <row r="94">
          <cell r="B94" t="str">
            <v>EC109</v>
          </cell>
          <cell r="C94" t="str">
            <v>M</v>
          </cell>
          <cell r="D94" t="str">
            <v>Salaries, Wages and Allowances</v>
          </cell>
          <cell r="E94">
            <v>25095022</v>
          </cell>
          <cell r="F94">
            <v>25095.022</v>
          </cell>
        </row>
        <row r="95">
          <cell r="B95" t="str">
            <v>GT462</v>
          </cell>
          <cell r="C95" t="str">
            <v>M</v>
          </cell>
          <cell r="D95" t="str">
            <v>Salaries, Wages and Allowances</v>
          </cell>
          <cell r="E95">
            <v>111000000</v>
          </cell>
          <cell r="F95">
            <v>111000</v>
          </cell>
        </row>
        <row r="96">
          <cell r="B96" t="str">
            <v>kz432</v>
          </cell>
          <cell r="C96" t="str">
            <v>L</v>
          </cell>
          <cell r="D96" t="str">
            <v>Salaries, Wages and Allowances</v>
          </cell>
          <cell r="F96">
            <v>0</v>
          </cell>
        </row>
        <row r="97">
          <cell r="B97" t="str">
            <v>kz292</v>
          </cell>
          <cell r="C97" t="str">
            <v>H</v>
          </cell>
          <cell r="D97" t="str">
            <v>Salaries, Wages and Allowances</v>
          </cell>
          <cell r="E97">
            <v>176142520</v>
          </cell>
          <cell r="F97">
            <v>176142.52</v>
          </cell>
        </row>
        <row r="98">
          <cell r="B98" t="str">
            <v>WC051</v>
          </cell>
          <cell r="C98" t="str">
            <v>M</v>
          </cell>
          <cell r="D98" t="str">
            <v>Salaries, Wages and Allowances</v>
          </cell>
          <cell r="E98">
            <v>9457402</v>
          </cell>
          <cell r="F98">
            <v>9457.402</v>
          </cell>
        </row>
        <row r="99">
          <cell r="B99" t="str">
            <v>MP305</v>
          </cell>
          <cell r="C99" t="str">
            <v>L</v>
          </cell>
          <cell r="D99" t="str">
            <v>Salaries, Wages and Allowances</v>
          </cell>
          <cell r="E99">
            <v>85567384</v>
          </cell>
          <cell r="F99">
            <v>85567.384</v>
          </cell>
        </row>
        <row r="100">
          <cell r="B100" t="str">
            <v>NW396</v>
          </cell>
          <cell r="C100" t="str">
            <v>L</v>
          </cell>
          <cell r="D100" t="str">
            <v>Salaries, Wages and Allowances</v>
          </cell>
          <cell r="F100">
            <v>0</v>
          </cell>
        </row>
        <row r="101">
          <cell r="B101" t="str">
            <v>LIM355</v>
          </cell>
          <cell r="C101" t="str">
            <v>L</v>
          </cell>
          <cell r="D101" t="str">
            <v>Salaries, Wages and Allowances</v>
          </cell>
          <cell r="E101">
            <v>45025847</v>
          </cell>
          <cell r="F101">
            <v>45025.847</v>
          </cell>
        </row>
        <row r="102">
          <cell r="B102" t="str">
            <v>LIM362</v>
          </cell>
          <cell r="C102" t="str">
            <v>M</v>
          </cell>
          <cell r="D102" t="str">
            <v>Salaries, Wages and Allowances</v>
          </cell>
          <cell r="E102">
            <v>67118231</v>
          </cell>
          <cell r="F102">
            <v>67118.231</v>
          </cell>
        </row>
        <row r="103">
          <cell r="B103" t="str">
            <v>GT423</v>
          </cell>
          <cell r="C103" t="str">
            <v>M</v>
          </cell>
          <cell r="D103" t="str">
            <v>Salaries, Wages and Allowances</v>
          </cell>
          <cell r="E103">
            <v>90230984</v>
          </cell>
          <cell r="F103">
            <v>90230.984</v>
          </cell>
        </row>
        <row r="104">
          <cell r="B104" t="str">
            <v>FS161</v>
          </cell>
          <cell r="C104" t="str">
            <v>M</v>
          </cell>
          <cell r="D104" t="str">
            <v>Salaries, Wages and Allowances</v>
          </cell>
          <cell r="F104">
            <v>0</v>
          </cell>
        </row>
        <row r="105">
          <cell r="B105" t="str">
            <v>EC134</v>
          </cell>
          <cell r="C105" t="str">
            <v>M</v>
          </cell>
          <cell r="D105" t="str">
            <v>Salaries, Wages and Allowances</v>
          </cell>
          <cell r="E105">
            <v>102806689</v>
          </cell>
          <cell r="F105">
            <v>102806.689</v>
          </cell>
        </row>
        <row r="106">
          <cell r="B106" t="str">
            <v>NW372</v>
          </cell>
          <cell r="C106" t="str">
            <v>H</v>
          </cell>
          <cell r="D106" t="str">
            <v>Salaries, Wages and Allowances</v>
          </cell>
          <cell r="E106">
            <v>240342663</v>
          </cell>
          <cell r="F106">
            <v>240342.663</v>
          </cell>
        </row>
        <row r="107">
          <cell r="B107" t="str">
            <v>NW383</v>
          </cell>
          <cell r="C107" t="str">
            <v>L</v>
          </cell>
          <cell r="D107" t="str">
            <v>Salaries, Wages and Allowances</v>
          </cell>
          <cell r="E107">
            <v>162959400</v>
          </cell>
          <cell r="F107">
            <v>162959.4</v>
          </cell>
        </row>
        <row r="108">
          <cell r="B108" t="str">
            <v>FS205</v>
          </cell>
          <cell r="C108" t="str">
            <v>M</v>
          </cell>
          <cell r="D108" t="str">
            <v>Salaries, Wages and Allowances</v>
          </cell>
          <cell r="F108">
            <v>0</v>
          </cell>
        </row>
        <row r="109">
          <cell r="B109" t="str">
            <v>NC093</v>
          </cell>
          <cell r="C109" t="str">
            <v>L</v>
          </cell>
          <cell r="D109" t="str">
            <v>Salaries, Wages and Allowances</v>
          </cell>
          <cell r="E109">
            <v>18412632</v>
          </cell>
          <cell r="F109">
            <v>18412.632</v>
          </cell>
        </row>
        <row r="110">
          <cell r="B110" t="str">
            <v>EC104</v>
          </cell>
          <cell r="C110" t="str">
            <v>M</v>
          </cell>
          <cell r="D110" t="str">
            <v>Salaries, Wages and Allowances</v>
          </cell>
          <cell r="E110">
            <v>88058370</v>
          </cell>
          <cell r="F110">
            <v>88058.37</v>
          </cell>
        </row>
        <row r="111">
          <cell r="B111" t="str">
            <v>LIM344</v>
          </cell>
          <cell r="C111" t="str">
            <v>M</v>
          </cell>
          <cell r="D111" t="str">
            <v>Salaries, Wages and Allowances</v>
          </cell>
          <cell r="E111">
            <v>161596000</v>
          </cell>
          <cell r="F111">
            <v>161596</v>
          </cell>
        </row>
        <row r="112">
          <cell r="B112" t="str">
            <v>LIM473</v>
          </cell>
          <cell r="C112" t="str">
            <v>L</v>
          </cell>
          <cell r="D112" t="str">
            <v>Salaries, Wages and Allowances</v>
          </cell>
          <cell r="F112">
            <v>0</v>
          </cell>
        </row>
        <row r="113">
          <cell r="B113" t="str">
            <v>EC143</v>
          </cell>
          <cell r="C113" t="str">
            <v>L</v>
          </cell>
          <cell r="D113" t="str">
            <v>Salaries, Wages and Allowances</v>
          </cell>
          <cell r="E113">
            <v>31839745</v>
          </cell>
          <cell r="F113">
            <v>31839.745</v>
          </cell>
        </row>
        <row r="114">
          <cell r="B114" t="str">
            <v>FS194</v>
          </cell>
          <cell r="C114" t="str">
            <v>H</v>
          </cell>
          <cell r="D114" t="str">
            <v>Salaries, Wages and Allowances</v>
          </cell>
          <cell r="E114">
            <v>193445000</v>
          </cell>
          <cell r="F114">
            <v>193445</v>
          </cell>
        </row>
        <row r="115">
          <cell r="B115" t="str">
            <v>NW393</v>
          </cell>
          <cell r="C115" t="str">
            <v>M</v>
          </cell>
          <cell r="D115" t="str">
            <v>Salaries, Wages and Allowances</v>
          </cell>
          <cell r="E115">
            <v>30286000</v>
          </cell>
          <cell r="F115">
            <v>30286</v>
          </cell>
        </row>
        <row r="116">
          <cell r="B116" t="str">
            <v>kz291</v>
          </cell>
          <cell r="C116" t="str">
            <v>L</v>
          </cell>
          <cell r="D116" t="str">
            <v>Salaries, Wages and Allowances</v>
          </cell>
          <cell r="E116">
            <v>30491097</v>
          </cell>
          <cell r="F116">
            <v>30491.097</v>
          </cell>
        </row>
        <row r="117">
          <cell r="B117" t="str">
            <v>FS172</v>
          </cell>
          <cell r="C117" t="str">
            <v>H</v>
          </cell>
          <cell r="D117" t="str">
            <v>Salaries, Wages and Allowances</v>
          </cell>
          <cell r="F117">
            <v>0</v>
          </cell>
        </row>
        <row r="118">
          <cell r="B118" t="str">
            <v>FS173</v>
          </cell>
          <cell r="C118" t="str">
            <v>M</v>
          </cell>
          <cell r="D118" t="str">
            <v>Salaries, Wages and Allowances</v>
          </cell>
          <cell r="F118">
            <v>0</v>
          </cell>
        </row>
        <row r="119">
          <cell r="B119" t="str">
            <v>kz294</v>
          </cell>
          <cell r="C119" t="str">
            <v>M</v>
          </cell>
          <cell r="D119" t="str">
            <v>Salaries, Wages and Allowances</v>
          </cell>
          <cell r="E119">
            <v>12819019</v>
          </cell>
          <cell r="F119">
            <v>12819.019</v>
          </cell>
        </row>
        <row r="120">
          <cell r="B120" t="str">
            <v>NW404</v>
          </cell>
          <cell r="C120" t="str">
            <v>M</v>
          </cell>
          <cell r="D120" t="str">
            <v>Salaries, Wages and Allowances</v>
          </cell>
          <cell r="F120">
            <v>0</v>
          </cell>
        </row>
        <row r="121">
          <cell r="B121" t="str">
            <v>LIM335</v>
          </cell>
          <cell r="C121" t="str">
            <v>L</v>
          </cell>
          <cell r="D121" t="str">
            <v>Salaries, Wages and Allowances</v>
          </cell>
          <cell r="F121">
            <v>0</v>
          </cell>
        </row>
        <row r="122">
          <cell r="B122" t="str">
            <v>FS181</v>
          </cell>
          <cell r="C122" t="str">
            <v>L</v>
          </cell>
          <cell r="D122" t="str">
            <v>Salaries, Wages and Allowances</v>
          </cell>
          <cell r="E122">
            <v>42680268</v>
          </cell>
          <cell r="F122">
            <v>42680.268</v>
          </cell>
        </row>
        <row r="123">
          <cell r="B123" t="str">
            <v>EC441</v>
          </cell>
          <cell r="C123" t="str">
            <v>M</v>
          </cell>
          <cell r="D123" t="str">
            <v>Salaries, Wages and Allowances</v>
          </cell>
          <cell r="E123">
            <v>48706468</v>
          </cell>
          <cell r="F123">
            <v>48706.468</v>
          </cell>
        </row>
        <row r="124">
          <cell r="B124" t="str">
            <v>FS184</v>
          </cell>
          <cell r="C124" t="str">
            <v>H</v>
          </cell>
          <cell r="D124" t="str">
            <v>Salaries, Wages and Allowances</v>
          </cell>
          <cell r="E124">
            <v>365112527</v>
          </cell>
          <cell r="F124">
            <v>365112.527</v>
          </cell>
        </row>
        <row r="125">
          <cell r="B125" t="str">
            <v>WC011</v>
          </cell>
          <cell r="C125" t="str">
            <v>M</v>
          </cell>
          <cell r="D125" t="str">
            <v>Salaries, Wages and Allowances</v>
          </cell>
          <cell r="E125">
            <v>41357500</v>
          </cell>
          <cell r="F125">
            <v>41357.5</v>
          </cell>
        </row>
        <row r="126">
          <cell r="B126" t="str">
            <v>EC121</v>
          </cell>
          <cell r="C126" t="str">
            <v>L</v>
          </cell>
          <cell r="D126" t="str">
            <v>Salaries, Wages and Allowances</v>
          </cell>
          <cell r="F126">
            <v>0</v>
          </cell>
        </row>
        <row r="127">
          <cell r="B127" t="str">
            <v>EC151</v>
          </cell>
          <cell r="C127" t="str">
            <v>M</v>
          </cell>
          <cell r="D127" t="str">
            <v>Salaries, Wages and Allowances</v>
          </cell>
          <cell r="E127">
            <v>33970173</v>
          </cell>
          <cell r="F127">
            <v>33970.173</v>
          </cell>
        </row>
        <row r="128">
          <cell r="B128" t="str">
            <v>MP322</v>
          </cell>
          <cell r="C128" t="str">
            <v>H</v>
          </cell>
          <cell r="D128" t="str">
            <v>Salaries, Wages and Allowances</v>
          </cell>
          <cell r="F128">
            <v>0</v>
          </cell>
        </row>
        <row r="129">
          <cell r="B129" t="str">
            <v>kz281</v>
          </cell>
          <cell r="C129" t="str">
            <v>M</v>
          </cell>
          <cell r="D129" t="str">
            <v>Salaries, Wages and Allowances</v>
          </cell>
          <cell r="E129">
            <v>18227904</v>
          </cell>
          <cell r="F129">
            <v>18227.904</v>
          </cell>
        </row>
        <row r="130">
          <cell r="B130" t="str">
            <v>NW405</v>
          </cell>
          <cell r="C130" t="str">
            <v>H</v>
          </cell>
          <cell r="D130" t="str">
            <v>Salaries, Wages and Allowances</v>
          </cell>
          <cell r="F130">
            <v>0</v>
          </cell>
        </row>
        <row r="131">
          <cell r="B131" t="str">
            <v>FS204</v>
          </cell>
          <cell r="C131" t="str">
            <v>H</v>
          </cell>
          <cell r="D131" t="str">
            <v>Salaries, Wages and Allowances</v>
          </cell>
          <cell r="E131">
            <v>137461920</v>
          </cell>
          <cell r="F131">
            <v>137461.92</v>
          </cell>
        </row>
        <row r="132">
          <cell r="B132" t="str">
            <v>EC156</v>
          </cell>
          <cell r="C132" t="str">
            <v>L</v>
          </cell>
          <cell r="D132" t="str">
            <v>Salaries, Wages and Allowances</v>
          </cell>
          <cell r="F132">
            <v>0</v>
          </cell>
        </row>
        <row r="133">
          <cell r="B133" t="str">
            <v>GT422</v>
          </cell>
          <cell r="C133" t="str">
            <v>M</v>
          </cell>
          <cell r="D133" t="str">
            <v>Salaries, Wages and Allowances</v>
          </cell>
          <cell r="E133">
            <v>119684289</v>
          </cell>
          <cell r="F133">
            <v>119684.289</v>
          </cell>
        </row>
        <row r="134">
          <cell r="B134" t="str">
            <v>NC081</v>
          </cell>
          <cell r="C134" t="str">
            <v>L</v>
          </cell>
          <cell r="D134" t="str">
            <v>Salaries, Wages and Allowances</v>
          </cell>
          <cell r="F134">
            <v>0</v>
          </cell>
        </row>
        <row r="135">
          <cell r="B135" t="str">
            <v>kz226</v>
          </cell>
          <cell r="C135" t="str">
            <v>M</v>
          </cell>
          <cell r="D135" t="str">
            <v>Salaries, Wages and Allowances</v>
          </cell>
          <cell r="F135">
            <v>0</v>
          </cell>
        </row>
        <row r="136">
          <cell r="B136" t="str">
            <v>MP303</v>
          </cell>
          <cell r="C136" t="str">
            <v>L</v>
          </cell>
          <cell r="D136" t="str">
            <v>Salaries, Wages and Allowances</v>
          </cell>
          <cell r="E136">
            <v>65906863</v>
          </cell>
          <cell r="F136">
            <v>65906.863</v>
          </cell>
        </row>
        <row r="137">
          <cell r="B137" t="str">
            <v>EC122</v>
          </cell>
          <cell r="C137" t="str">
            <v>M</v>
          </cell>
          <cell r="D137" t="str">
            <v>Salaries, Wages and Allowances</v>
          </cell>
          <cell r="E137">
            <v>78493204</v>
          </cell>
          <cell r="F137">
            <v>78493.204</v>
          </cell>
        </row>
        <row r="138">
          <cell r="B138" t="str">
            <v>LIM365</v>
          </cell>
          <cell r="C138" t="str">
            <v>L</v>
          </cell>
          <cell r="D138" t="str">
            <v>Salaries, Wages and Allowances</v>
          </cell>
          <cell r="E138">
            <v>47510</v>
          </cell>
          <cell r="F138">
            <v>47.51</v>
          </cell>
        </row>
        <row r="139">
          <cell r="B139" t="str">
            <v>LIM367</v>
          </cell>
          <cell r="C139" t="str">
            <v>L</v>
          </cell>
          <cell r="D139" t="str">
            <v>Salaries, Wages and Allowances</v>
          </cell>
          <cell r="E139">
            <v>140780565</v>
          </cell>
          <cell r="F139">
            <v>140780.565</v>
          </cell>
        </row>
        <row r="140">
          <cell r="B140" t="str">
            <v>GT481</v>
          </cell>
          <cell r="C140" t="str">
            <v>H</v>
          </cell>
          <cell r="D140" t="str">
            <v>Salaries, Wages and Allowances</v>
          </cell>
          <cell r="E140">
            <v>366747000</v>
          </cell>
          <cell r="F140">
            <v>366747</v>
          </cell>
        </row>
        <row r="141">
          <cell r="B141" t="str">
            <v>FS163</v>
          </cell>
          <cell r="C141" t="str">
            <v>L</v>
          </cell>
          <cell r="D141" t="str">
            <v>Salaries, Wages and Allowances</v>
          </cell>
          <cell r="E141">
            <v>25283724</v>
          </cell>
          <cell r="F141">
            <v>25283.724</v>
          </cell>
        </row>
        <row r="142">
          <cell r="B142" t="str">
            <v>LIM353</v>
          </cell>
          <cell r="C142" t="str">
            <v>L</v>
          </cell>
          <cell r="D142" t="str">
            <v>Salaries, Wages and Allowances</v>
          </cell>
          <cell r="E142">
            <v>36468349</v>
          </cell>
          <cell r="F142">
            <v>36468.349</v>
          </cell>
        </row>
        <row r="143">
          <cell r="B143" t="str">
            <v>NW395</v>
          </cell>
          <cell r="C143" t="str">
            <v>L</v>
          </cell>
          <cell r="D143" t="str">
            <v>Salaries, Wages and Allowances</v>
          </cell>
          <cell r="E143">
            <v>5689000</v>
          </cell>
          <cell r="F143">
            <v>5689</v>
          </cell>
        </row>
        <row r="144">
          <cell r="B144" t="str">
            <v>LIM364</v>
          </cell>
          <cell r="C144" t="str">
            <v>M</v>
          </cell>
          <cell r="D144" t="str">
            <v>Salaries, Wages and Allowances</v>
          </cell>
          <cell r="E144">
            <v>28420000</v>
          </cell>
          <cell r="F144">
            <v>28420</v>
          </cell>
        </row>
        <row r="145">
          <cell r="B145" t="str">
            <v>FS201</v>
          </cell>
          <cell r="C145" t="str">
            <v>H</v>
          </cell>
          <cell r="D145" t="str">
            <v>Salaries, Wages and Allowances</v>
          </cell>
          <cell r="F145">
            <v>0</v>
          </cell>
        </row>
        <row r="146">
          <cell r="B146" t="str">
            <v>NW371</v>
          </cell>
          <cell r="C146" t="str">
            <v>L</v>
          </cell>
          <cell r="D146" t="str">
            <v>Salaries, Wages and Allowances</v>
          </cell>
          <cell r="F146">
            <v>0</v>
          </cell>
        </row>
        <row r="147">
          <cell r="B147" t="str">
            <v>NW375</v>
          </cell>
          <cell r="C147" t="str">
            <v>M</v>
          </cell>
          <cell r="D147" t="str">
            <v>Salaries, Wages and Allowances</v>
          </cell>
          <cell r="E147">
            <v>98371061</v>
          </cell>
          <cell r="F147">
            <v>98371.061</v>
          </cell>
        </row>
        <row r="148">
          <cell r="B148" t="str">
            <v>NC451</v>
          </cell>
          <cell r="C148" t="str">
            <v>L</v>
          </cell>
          <cell r="D148" t="str">
            <v>Salaries, Wages and Allowances</v>
          </cell>
          <cell r="F148">
            <v>0</v>
          </cell>
        </row>
        <row r="149">
          <cell r="B149" t="str">
            <v>WC043</v>
          </cell>
          <cell r="C149" t="str">
            <v>H</v>
          </cell>
          <cell r="D149" t="str">
            <v>Salaries, Wages and Allowances</v>
          </cell>
          <cell r="E149">
            <v>142583076</v>
          </cell>
          <cell r="F149">
            <v>142583.076</v>
          </cell>
        </row>
        <row r="150">
          <cell r="B150" t="str">
            <v>kz223</v>
          </cell>
          <cell r="C150" t="str">
            <v>L</v>
          </cell>
          <cell r="D150" t="str">
            <v>Salaries, Wages and Allowances</v>
          </cell>
          <cell r="F150">
            <v>0</v>
          </cell>
        </row>
        <row r="151">
          <cell r="B151" t="str">
            <v>kz244</v>
          </cell>
          <cell r="C151" t="str">
            <v>L</v>
          </cell>
          <cell r="D151" t="str">
            <v>Salaries, Wages and Allowances</v>
          </cell>
          <cell r="E151">
            <v>14606021</v>
          </cell>
          <cell r="F151">
            <v>14606.021</v>
          </cell>
        </row>
        <row r="152">
          <cell r="B152" t="str">
            <v>MP302</v>
          </cell>
          <cell r="C152" t="str">
            <v>L</v>
          </cell>
          <cell r="D152" t="str">
            <v>Salaries, Wages and Allowances</v>
          </cell>
          <cell r="E152">
            <v>113060420</v>
          </cell>
          <cell r="F152">
            <v>113060.42</v>
          </cell>
        </row>
        <row r="153">
          <cell r="B153" t="str">
            <v>kz225</v>
          </cell>
          <cell r="C153" t="str">
            <v>H</v>
          </cell>
          <cell r="D153" t="str">
            <v>Salaries, Wages and Allowances</v>
          </cell>
          <cell r="E153">
            <v>321097000</v>
          </cell>
          <cell r="F153">
            <v>321097</v>
          </cell>
        </row>
        <row r="154">
          <cell r="B154" t="str">
            <v>kz285</v>
          </cell>
          <cell r="C154" t="str">
            <v>L</v>
          </cell>
          <cell r="D154" t="str">
            <v>Salaries, Wages and Allowances</v>
          </cell>
          <cell r="E154">
            <v>10500398</v>
          </cell>
          <cell r="F154">
            <v>10500.398</v>
          </cell>
        </row>
        <row r="155">
          <cell r="B155" t="str">
            <v>kz275</v>
          </cell>
          <cell r="C155" t="str">
            <v>L</v>
          </cell>
          <cell r="D155" t="str">
            <v>Salaries, Wages and Allowances</v>
          </cell>
          <cell r="E155">
            <v>19665000</v>
          </cell>
          <cell r="F155">
            <v>19665</v>
          </cell>
        </row>
        <row r="156">
          <cell r="B156" t="str">
            <v>LIM341</v>
          </cell>
          <cell r="C156" t="str">
            <v>L</v>
          </cell>
          <cell r="D156" t="str">
            <v>Salaries, Wages and Allowances</v>
          </cell>
          <cell r="E156">
            <v>38547000</v>
          </cell>
          <cell r="F156">
            <v>38547</v>
          </cell>
        </row>
        <row r="157">
          <cell r="B157" t="str">
            <v>LIM342</v>
          </cell>
          <cell r="C157" t="str">
            <v>L</v>
          </cell>
          <cell r="D157" t="str">
            <v>Salaries, Wages and Allowances</v>
          </cell>
          <cell r="F157">
            <v>0</v>
          </cell>
        </row>
        <row r="158">
          <cell r="B158" t="str">
            <v>FS185</v>
          </cell>
          <cell r="C158" t="str">
            <v>M</v>
          </cell>
          <cell r="D158" t="str">
            <v>Salaries, Wages and Allowances</v>
          </cell>
          <cell r="E158">
            <v>48778746</v>
          </cell>
          <cell r="F158">
            <v>48778.746</v>
          </cell>
        </row>
        <row r="159">
          <cell r="B159" t="str">
            <v>FS171</v>
          </cell>
          <cell r="C159" t="str">
            <v>L</v>
          </cell>
          <cell r="D159" t="str">
            <v>Salaries, Wages and Allowances</v>
          </cell>
          <cell r="F159">
            <v>0</v>
          </cell>
        </row>
        <row r="160">
          <cell r="B160" t="str">
            <v>NW392</v>
          </cell>
          <cell r="C160" t="str">
            <v>L</v>
          </cell>
          <cell r="D160" t="str">
            <v>Salaries, Wages and Allowances</v>
          </cell>
          <cell r="F160">
            <v>0</v>
          </cell>
        </row>
        <row r="161">
          <cell r="B161" t="str">
            <v>NC062</v>
          </cell>
          <cell r="C161" t="str">
            <v>M</v>
          </cell>
          <cell r="D161" t="str">
            <v>Salaries, Wages and Allowances</v>
          </cell>
          <cell r="F161">
            <v>0</v>
          </cell>
        </row>
        <row r="162">
          <cell r="B162" t="str">
            <v>EC105</v>
          </cell>
          <cell r="C162" t="str">
            <v>L</v>
          </cell>
          <cell r="D162" t="str">
            <v>Salaries, Wages and Allowances</v>
          </cell>
          <cell r="E162">
            <v>59784290</v>
          </cell>
          <cell r="F162">
            <v>59784.29</v>
          </cell>
        </row>
        <row r="163">
          <cell r="B163" t="str">
            <v>kz293</v>
          </cell>
          <cell r="C163" t="str">
            <v>L</v>
          </cell>
          <cell r="D163" t="str">
            <v>Salaries, Wages and Allowances</v>
          </cell>
          <cell r="F163">
            <v>0</v>
          </cell>
        </row>
        <row r="164">
          <cell r="B164" t="str">
            <v>kz252</v>
          </cell>
          <cell r="C164" t="str">
            <v>H</v>
          </cell>
          <cell r="D164" t="str">
            <v>Salaries, Wages and Allowances</v>
          </cell>
          <cell r="F164">
            <v>0</v>
          </cell>
        </row>
        <row r="165">
          <cell r="B165" t="str">
            <v>EC126</v>
          </cell>
          <cell r="C165" t="str">
            <v>M</v>
          </cell>
          <cell r="D165" t="str">
            <v>Salaries, Wages and Allowances</v>
          </cell>
          <cell r="F165">
            <v>0</v>
          </cell>
        </row>
        <row r="166">
          <cell r="B166" t="str">
            <v>EC153</v>
          </cell>
          <cell r="C166" t="str">
            <v>L</v>
          </cell>
          <cell r="D166" t="str">
            <v>Salaries, Wages and Allowances</v>
          </cell>
          <cell r="F166">
            <v>0</v>
          </cell>
        </row>
        <row r="167">
          <cell r="B167" t="str">
            <v>FS203</v>
          </cell>
          <cell r="C167" t="str">
            <v>M</v>
          </cell>
          <cell r="D167" t="str">
            <v>Salaries, Wages and Allowances</v>
          </cell>
          <cell r="E167">
            <v>97528324</v>
          </cell>
          <cell r="F167">
            <v>97528.324</v>
          </cell>
        </row>
        <row r="168">
          <cell r="B168" t="str">
            <v>kz286</v>
          </cell>
          <cell r="C168" t="str">
            <v>M</v>
          </cell>
          <cell r="D168" t="str">
            <v>Salaries, Wages and Allowances</v>
          </cell>
          <cell r="F168">
            <v>0</v>
          </cell>
        </row>
        <row r="169">
          <cell r="B169" t="str">
            <v>FS193</v>
          </cell>
          <cell r="C169" t="str">
            <v>M</v>
          </cell>
          <cell r="D169" t="str">
            <v>Salaries, Wages and Allowances</v>
          </cell>
          <cell r="E169">
            <v>32883</v>
          </cell>
          <cell r="F169">
            <v>32.883</v>
          </cell>
        </row>
        <row r="170">
          <cell r="B170" t="str">
            <v>MP324</v>
          </cell>
          <cell r="C170" t="str">
            <v>M</v>
          </cell>
          <cell r="D170" t="str">
            <v>Salaries, Wages and Allowances</v>
          </cell>
          <cell r="F170">
            <v>0</v>
          </cell>
        </row>
        <row r="171">
          <cell r="B171" t="str">
            <v>EC127</v>
          </cell>
          <cell r="C171" t="str">
            <v>L</v>
          </cell>
          <cell r="D171" t="str">
            <v>Salaries, Wages and Allowances</v>
          </cell>
          <cell r="F171">
            <v>0</v>
          </cell>
        </row>
        <row r="172">
          <cell r="B172" t="str">
            <v>GT461</v>
          </cell>
          <cell r="C172" t="str">
            <v>M</v>
          </cell>
          <cell r="D172" t="str">
            <v>Salaries, Wages and Allowances</v>
          </cell>
          <cell r="E172">
            <v>43691767</v>
          </cell>
          <cell r="F172">
            <v>43691.767</v>
          </cell>
        </row>
        <row r="173">
          <cell r="B173" t="str">
            <v>kz265</v>
          </cell>
          <cell r="C173" t="str">
            <v>L</v>
          </cell>
          <cell r="D173" t="str">
            <v>Salaries, Wages and Allowances</v>
          </cell>
          <cell r="F173">
            <v>0</v>
          </cell>
        </row>
        <row r="174">
          <cell r="B174" t="str">
            <v>kz242</v>
          </cell>
          <cell r="C174" t="str">
            <v>L</v>
          </cell>
          <cell r="D174" t="str">
            <v>Salaries, Wages and Allowances</v>
          </cell>
          <cell r="E174">
            <v>24435404</v>
          </cell>
          <cell r="F174">
            <v>24435.404</v>
          </cell>
        </row>
        <row r="175">
          <cell r="B175" t="str">
            <v>EC152</v>
          </cell>
          <cell r="C175" t="str">
            <v>L</v>
          </cell>
          <cell r="D175" t="str">
            <v>Salaries, Wages and Allowances</v>
          </cell>
          <cell r="F175">
            <v>0</v>
          </cell>
        </row>
        <row r="176">
          <cell r="B176" t="str">
            <v>kz283</v>
          </cell>
          <cell r="C176" t="str">
            <v>L</v>
          </cell>
          <cell r="D176" t="str">
            <v>Salaries, Wages and Allowances</v>
          </cell>
          <cell r="F176">
            <v>0</v>
          </cell>
        </row>
        <row r="177">
          <cell r="B177" t="str">
            <v>EC128</v>
          </cell>
          <cell r="C177" t="str">
            <v>L</v>
          </cell>
          <cell r="D177" t="str">
            <v>Salaries, Wages and Allowances</v>
          </cell>
          <cell r="E177">
            <v>22076655</v>
          </cell>
          <cell r="F177">
            <v>22076.655</v>
          </cell>
        </row>
        <row r="178">
          <cell r="B178" t="str">
            <v>EC155</v>
          </cell>
          <cell r="C178" t="str">
            <v>L</v>
          </cell>
          <cell r="D178" t="str">
            <v>Salaries, Wages and Allowances</v>
          </cell>
          <cell r="E178">
            <v>49861237</v>
          </cell>
          <cell r="F178">
            <v>49861.237</v>
          </cell>
        </row>
        <row r="179">
          <cell r="B179" t="str">
            <v>kz235</v>
          </cell>
          <cell r="C179" t="str">
            <v>L</v>
          </cell>
          <cell r="D179" t="str">
            <v>Salaries, Wages and Allowances</v>
          </cell>
          <cell r="F179">
            <v>0</v>
          </cell>
        </row>
        <row r="180">
          <cell r="B180" t="str">
            <v>WC045</v>
          </cell>
          <cell r="C180" t="str">
            <v>M</v>
          </cell>
          <cell r="D180" t="str">
            <v>Salaries, Wages and Allowances</v>
          </cell>
          <cell r="E180">
            <v>103688785</v>
          </cell>
          <cell r="F180">
            <v>103688.785</v>
          </cell>
        </row>
        <row r="181">
          <cell r="B181" t="str">
            <v>WC032</v>
          </cell>
          <cell r="C181" t="str">
            <v>H</v>
          </cell>
          <cell r="D181" t="str">
            <v>Salaries, Wages and Allowances</v>
          </cell>
          <cell r="E181">
            <v>153493300</v>
          </cell>
          <cell r="F181">
            <v>153493.3</v>
          </cell>
        </row>
        <row r="182">
          <cell r="B182" t="str">
            <v>NC094</v>
          </cell>
          <cell r="C182" t="str">
            <v>M</v>
          </cell>
          <cell r="D182" t="str">
            <v>Salaries, Wages and Allowances</v>
          </cell>
          <cell r="E182">
            <v>40959947</v>
          </cell>
          <cell r="F182">
            <v>40959.947</v>
          </cell>
        </row>
        <row r="183">
          <cell r="B183" t="str">
            <v>FS195</v>
          </cell>
          <cell r="C183" t="str">
            <v>L</v>
          </cell>
          <cell r="D183" t="str">
            <v>Salaries, Wages and Allowances</v>
          </cell>
          <cell r="F183">
            <v>0</v>
          </cell>
        </row>
        <row r="184">
          <cell r="B184" t="str">
            <v>LIM354</v>
          </cell>
          <cell r="C184" t="str">
            <v>H</v>
          </cell>
          <cell r="D184" t="str">
            <v>Salaries, Wages and Allowances</v>
          </cell>
          <cell r="E184">
            <v>339231370</v>
          </cell>
          <cell r="F184">
            <v>339231.37</v>
          </cell>
        </row>
        <row r="185">
          <cell r="B185" t="str">
            <v>EC154</v>
          </cell>
          <cell r="C185" t="str">
            <v>M</v>
          </cell>
          <cell r="D185" t="str">
            <v>Salaries, Wages and Allowances</v>
          </cell>
          <cell r="E185">
            <v>26453207</v>
          </cell>
          <cell r="F185">
            <v>26453.207</v>
          </cell>
        </row>
        <row r="186">
          <cell r="B186" t="str">
            <v>WC052</v>
          </cell>
          <cell r="C186" t="str">
            <v>M</v>
          </cell>
          <cell r="D186" t="str">
            <v>Salaries, Wages and Allowances</v>
          </cell>
          <cell r="E186">
            <v>7965204</v>
          </cell>
          <cell r="F186">
            <v>7965.204</v>
          </cell>
        </row>
        <row r="187">
          <cell r="B187" t="str">
            <v>NW385</v>
          </cell>
          <cell r="C187" t="str">
            <v>L</v>
          </cell>
          <cell r="D187" t="str">
            <v>Salaries, Wages and Allowances</v>
          </cell>
          <cell r="E187">
            <v>57051000</v>
          </cell>
          <cell r="F187">
            <v>57051</v>
          </cell>
        </row>
        <row r="188">
          <cell r="B188" t="str">
            <v>GT482</v>
          </cell>
          <cell r="C188" t="str">
            <v>H</v>
          </cell>
          <cell r="D188" t="str">
            <v>Salaries, Wages and Allowances</v>
          </cell>
          <cell r="E188">
            <v>158380003</v>
          </cell>
          <cell r="F188">
            <v>158380.003</v>
          </cell>
        </row>
        <row r="189">
          <cell r="B189" t="str">
            <v>NW381</v>
          </cell>
          <cell r="C189" t="str">
            <v>L</v>
          </cell>
          <cell r="D189" t="str">
            <v>Salaries, Wages and Allowances</v>
          </cell>
          <cell r="F189">
            <v>0</v>
          </cell>
        </row>
        <row r="190">
          <cell r="B190" t="str">
            <v>NC075</v>
          </cell>
          <cell r="C190" t="str">
            <v>M</v>
          </cell>
          <cell r="D190" t="str">
            <v>Salaries, Wages and Allowances</v>
          </cell>
          <cell r="E190">
            <v>12500000</v>
          </cell>
          <cell r="F190">
            <v>12500</v>
          </cell>
        </row>
        <row r="191">
          <cell r="B191" t="str">
            <v>kz227</v>
          </cell>
          <cell r="C191" t="str">
            <v>L</v>
          </cell>
          <cell r="D191" t="str">
            <v>Salaries, Wages and Allowances</v>
          </cell>
          <cell r="E191">
            <v>17654958</v>
          </cell>
          <cell r="F191">
            <v>17654.958</v>
          </cell>
        </row>
        <row r="192">
          <cell r="B192" t="str">
            <v>NC061</v>
          </cell>
          <cell r="C192" t="str">
            <v>M</v>
          </cell>
          <cell r="D192" t="str">
            <v>Salaries, Wages and Allowances</v>
          </cell>
          <cell r="E192">
            <v>13473054</v>
          </cell>
          <cell r="F192">
            <v>13473.054</v>
          </cell>
        </row>
        <row r="193">
          <cell r="B193" t="str">
            <v>NW373</v>
          </cell>
          <cell r="C193" t="str">
            <v>H</v>
          </cell>
          <cell r="D193" t="str">
            <v>Salaries, Wages and Allowances</v>
          </cell>
          <cell r="F193">
            <v>0</v>
          </cell>
        </row>
        <row r="194">
          <cell r="B194" t="str">
            <v>EC138</v>
          </cell>
          <cell r="C194" t="str">
            <v>L</v>
          </cell>
          <cell r="D194" t="str">
            <v>Salaries, Wages and Allowances</v>
          </cell>
          <cell r="E194">
            <v>2158776</v>
          </cell>
          <cell r="F194">
            <v>2158.776</v>
          </cell>
        </row>
        <row r="195">
          <cell r="B195" t="str">
            <v>WC014</v>
          </cell>
          <cell r="C195" t="str">
            <v>H</v>
          </cell>
          <cell r="D195" t="str">
            <v>Salaries, Wages and Allowances</v>
          </cell>
          <cell r="E195">
            <v>146667487</v>
          </cell>
          <cell r="F195">
            <v>146667.487</v>
          </cell>
        </row>
        <row r="196">
          <cell r="B196" t="str">
            <v>MP304</v>
          </cell>
          <cell r="C196" t="str">
            <v>M</v>
          </cell>
          <cell r="D196" t="str">
            <v>Salaries, Wages and Allowances</v>
          </cell>
          <cell r="E196">
            <v>42992389</v>
          </cell>
          <cell r="F196">
            <v>42992.389</v>
          </cell>
        </row>
        <row r="197">
          <cell r="B197" t="str">
            <v>EC142</v>
          </cell>
          <cell r="C197" t="str">
            <v>M</v>
          </cell>
          <cell r="D197" t="str">
            <v>Salaries, Wages and Allowances</v>
          </cell>
          <cell r="E197">
            <v>37756712</v>
          </cell>
          <cell r="F197">
            <v>37756.712</v>
          </cell>
        </row>
        <row r="198">
          <cell r="B198" t="str">
            <v>FS191</v>
          </cell>
          <cell r="C198" t="str">
            <v>M</v>
          </cell>
          <cell r="D198" t="str">
            <v>Salaries, Wages and Allowances</v>
          </cell>
          <cell r="E198">
            <v>84289033</v>
          </cell>
          <cell r="F198">
            <v>84289.033</v>
          </cell>
        </row>
        <row r="199">
          <cell r="B199" t="str">
            <v>NC078</v>
          </cell>
          <cell r="C199" t="str">
            <v>M</v>
          </cell>
          <cell r="D199" t="str">
            <v>Salaries, Wages and Allowances</v>
          </cell>
          <cell r="E199">
            <v>22663201</v>
          </cell>
          <cell r="F199">
            <v>22663.201</v>
          </cell>
        </row>
        <row r="200">
          <cell r="B200" t="str">
            <v>NC077</v>
          </cell>
          <cell r="C200" t="str">
            <v>M</v>
          </cell>
          <cell r="D200" t="str">
            <v>Salaries, Wages and Allowances</v>
          </cell>
          <cell r="E200">
            <v>17838397</v>
          </cell>
          <cell r="F200">
            <v>17838.397</v>
          </cell>
        </row>
        <row r="201">
          <cell r="B201" t="str">
            <v>NC091</v>
          </cell>
          <cell r="C201" t="str">
            <v>H</v>
          </cell>
          <cell r="D201" t="str">
            <v>Salaries, Wages and Allowances</v>
          </cell>
          <cell r="E201">
            <v>308292000</v>
          </cell>
          <cell r="F201">
            <v>308292</v>
          </cell>
        </row>
        <row r="202">
          <cell r="B202" t="str">
            <v>WC024</v>
          </cell>
          <cell r="C202" t="str">
            <v>H</v>
          </cell>
          <cell r="D202" t="str">
            <v>Salaries, Wages and Allowances</v>
          </cell>
          <cell r="E202">
            <v>217363000</v>
          </cell>
          <cell r="F202">
            <v>217363</v>
          </cell>
        </row>
        <row r="203">
          <cell r="B203" t="str">
            <v>MP313</v>
          </cell>
          <cell r="C203" t="str">
            <v>H</v>
          </cell>
          <cell r="D203" t="str">
            <v>Salaries, Wages and Allowances</v>
          </cell>
          <cell r="F203">
            <v>0</v>
          </cell>
        </row>
        <row r="204">
          <cell r="B204" t="str">
            <v>EC106</v>
          </cell>
          <cell r="C204" t="str">
            <v>M</v>
          </cell>
          <cell r="D204" t="str">
            <v>Salaries, Wages and Allowances</v>
          </cell>
          <cell r="E204">
            <v>22698940</v>
          </cell>
          <cell r="F204">
            <v>22698.94</v>
          </cell>
        </row>
        <row r="205">
          <cell r="B205" t="str">
            <v>WC015</v>
          </cell>
          <cell r="C205" t="str">
            <v>M</v>
          </cell>
          <cell r="D205" t="str">
            <v>Salaries, Wages and Allowances</v>
          </cell>
          <cell r="E205">
            <v>94845623</v>
          </cell>
          <cell r="F205">
            <v>94845.623</v>
          </cell>
        </row>
        <row r="206">
          <cell r="B206" t="str">
            <v>WC034</v>
          </cell>
          <cell r="C206" t="str">
            <v>L</v>
          </cell>
          <cell r="D206" t="str">
            <v>Salaries, Wages and Allowances</v>
          </cell>
          <cell r="E206">
            <v>33988275</v>
          </cell>
          <cell r="F206">
            <v>33988.275</v>
          </cell>
        </row>
        <row r="207">
          <cell r="B207" t="str">
            <v>MP321</v>
          </cell>
          <cell r="C207" t="str">
            <v>L</v>
          </cell>
          <cell r="D207" t="str">
            <v>Salaries, Wages and Allowances</v>
          </cell>
          <cell r="F207">
            <v>0</v>
          </cell>
        </row>
        <row r="208">
          <cell r="B208" t="str">
            <v>LIM361</v>
          </cell>
          <cell r="C208" t="str">
            <v>L</v>
          </cell>
          <cell r="D208" t="str">
            <v>Salaries, Wages and Allowances</v>
          </cell>
          <cell r="F208">
            <v>0</v>
          </cell>
        </row>
        <row r="209">
          <cell r="B209" t="str">
            <v>kz273</v>
          </cell>
          <cell r="C209" t="str">
            <v>L</v>
          </cell>
          <cell r="D209" t="str">
            <v>Salaries, Wages and Allowances</v>
          </cell>
          <cell r="E209">
            <v>7997586</v>
          </cell>
          <cell r="F209">
            <v>7997.586</v>
          </cell>
        </row>
        <row r="210">
          <cell r="B210" t="str">
            <v>WC031</v>
          </cell>
          <cell r="C210" t="str">
            <v>M</v>
          </cell>
          <cell r="D210" t="str">
            <v>Salaries, Wages and Allowances</v>
          </cell>
          <cell r="E210">
            <v>81550000</v>
          </cell>
          <cell r="F210">
            <v>81550</v>
          </cell>
        </row>
        <row r="211">
          <cell r="B211" t="str">
            <v>NC076</v>
          </cell>
          <cell r="C211" t="str">
            <v>L</v>
          </cell>
          <cell r="D211" t="str">
            <v>Salaries, Wages and Allowances</v>
          </cell>
          <cell r="F211">
            <v>0</v>
          </cell>
        </row>
        <row r="212">
          <cell r="B212" t="str">
            <v>MP315</v>
          </cell>
          <cell r="C212" t="str">
            <v>L</v>
          </cell>
          <cell r="D212" t="str">
            <v>Salaries, Wages and Allowances</v>
          </cell>
          <cell r="F212">
            <v>0</v>
          </cell>
        </row>
        <row r="213">
          <cell r="B213" t="str">
            <v>LIM343</v>
          </cell>
          <cell r="C213" t="str">
            <v>M</v>
          </cell>
          <cell r="D213" t="str">
            <v>Salaries, Wages and Allowances</v>
          </cell>
          <cell r="E213">
            <v>126734000</v>
          </cell>
          <cell r="F213">
            <v>126734</v>
          </cell>
        </row>
        <row r="214">
          <cell r="B214" t="str">
            <v>NW402</v>
          </cell>
          <cell r="C214" t="str">
            <v>H</v>
          </cell>
          <cell r="D214" t="str">
            <v>Salaries, Wages and Allowances</v>
          </cell>
          <cell r="E214">
            <v>178906000</v>
          </cell>
          <cell r="F214">
            <v>178906</v>
          </cell>
        </row>
        <row r="215">
          <cell r="B215" t="str">
            <v>FS182</v>
          </cell>
          <cell r="C215" t="str">
            <v>L</v>
          </cell>
          <cell r="D215" t="str">
            <v>Salaries, Wages and Allowances</v>
          </cell>
          <cell r="E215">
            <v>19567990</v>
          </cell>
          <cell r="F215">
            <v>19567.99</v>
          </cell>
        </row>
        <row r="216">
          <cell r="B216" t="str">
            <v>NC085</v>
          </cell>
          <cell r="C216" t="str">
            <v>L</v>
          </cell>
          <cell r="D216" t="str">
            <v>Salaries, Wages and Allowances</v>
          </cell>
          <cell r="E216">
            <v>30659132</v>
          </cell>
          <cell r="F216">
            <v>30659.132</v>
          </cell>
        </row>
        <row r="217">
          <cell r="B217" t="str">
            <v>EC132</v>
          </cell>
          <cell r="C217" t="str">
            <v>L</v>
          </cell>
          <cell r="D217" t="str">
            <v>Salaries, Wages and Allowances</v>
          </cell>
          <cell r="E217">
            <v>15082446</v>
          </cell>
          <cell r="F217">
            <v>15082.446</v>
          </cell>
        </row>
        <row r="218">
          <cell r="B218" t="str">
            <v>NW382</v>
          </cell>
          <cell r="C218" t="str">
            <v>L</v>
          </cell>
          <cell r="D218" t="str">
            <v>Salaries, Wages and Allowances</v>
          </cell>
          <cell r="E218">
            <v>49421625</v>
          </cell>
          <cell r="F218">
            <v>49421.625</v>
          </cell>
        </row>
        <row r="219">
          <cell r="B219" t="str">
            <v>FS183</v>
          </cell>
          <cell r="C219" t="str">
            <v>M</v>
          </cell>
          <cell r="D219" t="str">
            <v>Salaries, Wages and Allowances</v>
          </cell>
          <cell r="E219">
            <v>30475254</v>
          </cell>
          <cell r="F219">
            <v>30475.254</v>
          </cell>
        </row>
        <row r="220">
          <cell r="B220" t="str">
            <v>kz434</v>
          </cell>
          <cell r="C220" t="str">
            <v>L</v>
          </cell>
          <cell r="D220" t="str">
            <v>Salaries, Wages and Allowances</v>
          </cell>
          <cell r="E220">
            <v>18554407</v>
          </cell>
          <cell r="F220">
            <v>18554.407</v>
          </cell>
        </row>
        <row r="221">
          <cell r="B221" t="str">
            <v>NC071</v>
          </cell>
          <cell r="C221" t="str">
            <v>M</v>
          </cell>
          <cell r="D221" t="str">
            <v>Salaries, Wages and Allowances</v>
          </cell>
          <cell r="E221">
            <v>16861980</v>
          </cell>
          <cell r="F221">
            <v>16861.98</v>
          </cell>
        </row>
        <row r="222">
          <cell r="B222" t="str">
            <v>kz266</v>
          </cell>
          <cell r="C222" t="str">
            <v>L</v>
          </cell>
          <cell r="D222" t="str">
            <v>Salaries, Wages and Allowances</v>
          </cell>
          <cell r="F222">
            <v>0</v>
          </cell>
        </row>
        <row r="223">
          <cell r="B223" t="str">
            <v>kz212</v>
          </cell>
          <cell r="C223" t="str">
            <v>M</v>
          </cell>
          <cell r="D223" t="str">
            <v>Salaries, Wages and Allowances</v>
          </cell>
          <cell r="E223">
            <v>40031367</v>
          </cell>
          <cell r="F223">
            <v>40031.367</v>
          </cell>
        </row>
        <row r="224">
          <cell r="B224" t="str">
            <v>kz271</v>
          </cell>
          <cell r="C224" t="str">
            <v>M</v>
          </cell>
          <cell r="D224" t="str">
            <v>Salaries, Wages and Allowances</v>
          </cell>
          <cell r="E224">
            <v>19493171</v>
          </cell>
          <cell r="F224">
            <v>19493.171</v>
          </cell>
        </row>
        <row r="225">
          <cell r="B225" t="str">
            <v>kz282</v>
          </cell>
          <cell r="C225" t="str">
            <v>H</v>
          </cell>
          <cell r="D225" t="str">
            <v>Salaries, Wages and Allowances</v>
          </cell>
          <cell r="E225">
            <v>347879100</v>
          </cell>
          <cell r="F225">
            <v>347879.1</v>
          </cell>
        </row>
        <row r="226">
          <cell r="B226" t="str">
            <v>MP323</v>
          </cell>
          <cell r="C226" t="str">
            <v>M</v>
          </cell>
          <cell r="D226" t="str">
            <v>Salaries, Wages and Allowances</v>
          </cell>
          <cell r="E226">
            <v>50160089</v>
          </cell>
          <cell r="F226">
            <v>50160.089</v>
          </cell>
        </row>
        <row r="227">
          <cell r="B227" t="str">
            <v>kz284</v>
          </cell>
          <cell r="C227" t="str">
            <v>L</v>
          </cell>
          <cell r="D227" t="str">
            <v>Salaries, Wages and Allowances</v>
          </cell>
          <cell r="E227">
            <v>55614000</v>
          </cell>
          <cell r="F227">
            <v>55614</v>
          </cell>
        </row>
        <row r="228">
          <cell r="B228" t="str">
            <v>kz222</v>
          </cell>
          <cell r="C228" t="str">
            <v>M</v>
          </cell>
          <cell r="D228" t="str">
            <v>Salaries, Wages and Allowances</v>
          </cell>
          <cell r="E228">
            <v>67262128</v>
          </cell>
          <cell r="F228">
            <v>67262.128</v>
          </cell>
        </row>
        <row r="229">
          <cell r="B229" t="str">
            <v>kz221</v>
          </cell>
          <cell r="C229" t="str">
            <v>L</v>
          </cell>
          <cell r="D229" t="str">
            <v>Salaries, Wages and Allowances</v>
          </cell>
          <cell r="F229">
            <v>0</v>
          </cell>
        </row>
        <row r="230">
          <cell r="B230" t="str">
            <v>NC072</v>
          </cell>
          <cell r="C230" t="str">
            <v>L</v>
          </cell>
          <cell r="D230" t="str">
            <v>Salaries, Wages and Allowances</v>
          </cell>
          <cell r="E230">
            <v>25857679</v>
          </cell>
          <cell r="F230">
            <v>25857.679</v>
          </cell>
        </row>
        <row r="231">
          <cell r="B231" t="str">
            <v>kz234</v>
          </cell>
          <cell r="C231" t="str">
            <v>M</v>
          </cell>
          <cell r="D231" t="str">
            <v>Salaries, Wages and Allowances</v>
          </cell>
          <cell r="F231">
            <v>0</v>
          </cell>
        </row>
        <row r="232">
          <cell r="B232" t="str">
            <v>kz214</v>
          </cell>
          <cell r="C232" t="str">
            <v>L</v>
          </cell>
          <cell r="D232" t="str">
            <v>Salaries, Wages and Allowances</v>
          </cell>
          <cell r="F232">
            <v>0</v>
          </cell>
        </row>
        <row r="233">
          <cell r="B233" t="str">
            <v>kz245</v>
          </cell>
          <cell r="C233" t="str">
            <v>M</v>
          </cell>
          <cell r="D233" t="str">
            <v>Salaries, Wages and Allowances</v>
          </cell>
          <cell r="F233">
            <v>0</v>
          </cell>
        </row>
        <row r="234">
          <cell r="B234" t="str">
            <v>kz435</v>
          </cell>
          <cell r="C234" t="str">
            <v>M</v>
          </cell>
          <cell r="D234" t="str">
            <v>Salaries, Wages and Allowances</v>
          </cell>
          <cell r="E234">
            <v>31205826</v>
          </cell>
          <cell r="F234">
            <v>31205.826</v>
          </cell>
        </row>
        <row r="235">
          <cell r="B235" t="str">
            <v>EC442</v>
          </cell>
          <cell r="C235" t="str">
            <v>M</v>
          </cell>
          <cell r="D235" t="str">
            <v>Salaries, Wages and Allowances</v>
          </cell>
          <cell r="F235">
            <v>0</v>
          </cell>
        </row>
        <row r="236">
          <cell r="B236" t="str">
            <v>kz213</v>
          </cell>
          <cell r="C236" t="str">
            <v>L</v>
          </cell>
          <cell r="D236" t="str">
            <v>Salaries, Wages and Allowances</v>
          </cell>
          <cell r="E236">
            <v>23241452</v>
          </cell>
          <cell r="F236">
            <v>23241.452</v>
          </cell>
        </row>
        <row r="237">
          <cell r="B237" t="str">
            <v>kz262</v>
          </cell>
          <cell r="C237" t="str">
            <v>L</v>
          </cell>
          <cell r="D237" t="str">
            <v>Salaries, Wages and Allowances</v>
          </cell>
          <cell r="E237">
            <v>22592747</v>
          </cell>
          <cell r="F237">
            <v>22592.747</v>
          </cell>
        </row>
        <row r="238">
          <cell r="B238" t="str">
            <v>NW401</v>
          </cell>
          <cell r="C238" t="str">
            <v>M</v>
          </cell>
          <cell r="D238" t="str">
            <v>Salaries, Wages and Allowances</v>
          </cell>
          <cell r="F238">
            <v>0</v>
          </cell>
        </row>
        <row r="239">
          <cell r="B239" t="str">
            <v>kz211</v>
          </cell>
          <cell r="C239" t="str">
            <v>L</v>
          </cell>
          <cell r="D239" t="str">
            <v>Salaries, Wages and Allowances</v>
          </cell>
          <cell r="E239">
            <v>12980299</v>
          </cell>
          <cell r="F239">
            <v>12980.299</v>
          </cell>
        </row>
        <row r="240">
          <cell r="B240" t="str">
            <v>GT483</v>
          </cell>
          <cell r="C240" t="str">
            <v>M</v>
          </cell>
          <cell r="D240" t="str">
            <v>Salaries, Wages and Allowances</v>
          </cell>
          <cell r="E240">
            <v>90952826</v>
          </cell>
          <cell r="F240">
            <v>90952.826</v>
          </cell>
        </row>
        <row r="241">
          <cell r="B241" t="str">
            <v>WC022</v>
          </cell>
          <cell r="C241" t="str">
            <v>L</v>
          </cell>
          <cell r="D241" t="str">
            <v>Salaries, Wages and Allowances</v>
          </cell>
          <cell r="E241">
            <v>79293000</v>
          </cell>
          <cell r="F241">
            <v>79293</v>
          </cell>
        </row>
        <row r="242">
          <cell r="B242" t="str">
            <v>DC44</v>
          </cell>
          <cell r="C242" t="str">
            <v>M</v>
          </cell>
          <cell r="D242" t="str">
            <v>Salaries, Wages and Allowances</v>
          </cell>
          <cell r="E242">
            <v>47726580</v>
          </cell>
          <cell r="F242">
            <v>47726.58</v>
          </cell>
        </row>
        <row r="243">
          <cell r="B243" t="str">
            <v>DC25</v>
          </cell>
          <cell r="C243" t="str">
            <v>L</v>
          </cell>
          <cell r="D243" t="str">
            <v>Salaries, Wages and Allowances</v>
          </cell>
          <cell r="E243">
            <v>32397720</v>
          </cell>
          <cell r="F243">
            <v>32397.72</v>
          </cell>
        </row>
        <row r="244">
          <cell r="B244" t="str">
            <v>DC12</v>
          </cell>
          <cell r="C244" t="str">
            <v>H</v>
          </cell>
          <cell r="D244" t="str">
            <v>Salaries, Wages and Allowances</v>
          </cell>
          <cell r="E244">
            <v>246575010</v>
          </cell>
          <cell r="F244">
            <v>246575.01</v>
          </cell>
        </row>
        <row r="245">
          <cell r="B245" t="str">
            <v>DC37</v>
          </cell>
          <cell r="C245" t="str">
            <v>H</v>
          </cell>
          <cell r="D245" t="str">
            <v>Salaries, Wages and Allowances</v>
          </cell>
          <cell r="E245">
            <v>60242290</v>
          </cell>
          <cell r="F245">
            <v>60242.29</v>
          </cell>
        </row>
        <row r="246">
          <cell r="B246" t="str">
            <v>DC10</v>
          </cell>
          <cell r="C246" t="str">
            <v>M</v>
          </cell>
          <cell r="D246" t="str">
            <v>Salaries, Wages and Allowances</v>
          </cell>
          <cell r="E246">
            <v>38997135</v>
          </cell>
          <cell r="F246">
            <v>38997.135</v>
          </cell>
        </row>
        <row r="247">
          <cell r="B247" t="str">
            <v>DC2</v>
          </cell>
          <cell r="C247" t="str">
            <v>M</v>
          </cell>
          <cell r="D247" t="str">
            <v>Salaries, Wages and Allowances</v>
          </cell>
          <cell r="E247">
            <v>133720700</v>
          </cell>
          <cell r="F247">
            <v>133720.7</v>
          </cell>
        </row>
        <row r="248">
          <cell r="B248" t="str">
            <v>DC35</v>
          </cell>
          <cell r="C248" t="str">
            <v>M</v>
          </cell>
          <cell r="D248" t="str">
            <v>Salaries, Wages and Allowances</v>
          </cell>
          <cell r="E248">
            <v>125377188</v>
          </cell>
          <cell r="F248">
            <v>125377.188</v>
          </cell>
        </row>
        <row r="249">
          <cell r="B249" t="str">
            <v>DC5</v>
          </cell>
          <cell r="C249" t="str">
            <v>M</v>
          </cell>
          <cell r="D249" t="str">
            <v>Salaries, Wages and Allowances</v>
          </cell>
          <cell r="E249">
            <v>11239124</v>
          </cell>
          <cell r="F249">
            <v>11239.124</v>
          </cell>
        </row>
        <row r="250">
          <cell r="B250" t="str">
            <v>DC13</v>
          </cell>
          <cell r="C250" t="str">
            <v>M</v>
          </cell>
          <cell r="D250" t="str">
            <v>Salaries, Wages and Allowances</v>
          </cell>
          <cell r="E250">
            <v>107123614</v>
          </cell>
          <cell r="F250">
            <v>107123.614</v>
          </cell>
        </row>
        <row r="251">
          <cell r="B251" t="str">
            <v>DC40</v>
          </cell>
          <cell r="C251" t="str">
            <v>M</v>
          </cell>
          <cell r="D251" t="str">
            <v>Salaries, Wages and Allowances</v>
          </cell>
          <cell r="E251">
            <v>53878072</v>
          </cell>
          <cell r="F251">
            <v>53878.072</v>
          </cell>
        </row>
        <row r="252">
          <cell r="B252" t="str">
            <v>DC39</v>
          </cell>
          <cell r="C252" t="str">
            <v>M</v>
          </cell>
          <cell r="D252" t="str">
            <v>Salaries, Wages and Allowances</v>
          </cell>
          <cell r="E252">
            <v>45961000</v>
          </cell>
          <cell r="F252">
            <v>45961</v>
          </cell>
        </row>
        <row r="253">
          <cell r="B253" t="str">
            <v>DC4</v>
          </cell>
          <cell r="C253" t="str">
            <v>M</v>
          </cell>
          <cell r="D253" t="str">
            <v>Salaries, Wages and Allowances</v>
          </cell>
          <cell r="E253">
            <v>82739890</v>
          </cell>
          <cell r="F253">
            <v>82739.89</v>
          </cell>
        </row>
        <row r="254">
          <cell r="B254" t="str">
            <v>DC32</v>
          </cell>
          <cell r="C254" t="str">
            <v>H</v>
          </cell>
          <cell r="D254" t="str">
            <v>Salaries, Wages and Allowances</v>
          </cell>
          <cell r="E254">
            <v>66172636</v>
          </cell>
          <cell r="F254">
            <v>66172.636</v>
          </cell>
        </row>
        <row r="255">
          <cell r="B255" t="str">
            <v>DC20</v>
          </cell>
          <cell r="C255" t="str">
            <v>L</v>
          </cell>
          <cell r="D255" t="str">
            <v>Salaries, Wages and Allowances</v>
          </cell>
          <cell r="E255">
            <v>56410400</v>
          </cell>
          <cell r="F255">
            <v>56410.4</v>
          </cell>
        </row>
        <row r="256">
          <cell r="B256" t="str">
            <v>DC9</v>
          </cell>
          <cell r="C256" t="str">
            <v>M</v>
          </cell>
          <cell r="D256" t="str">
            <v>Salaries, Wages and Allowances</v>
          </cell>
          <cell r="E256">
            <v>29165840</v>
          </cell>
          <cell r="F256">
            <v>29165.84</v>
          </cell>
        </row>
        <row r="257">
          <cell r="B257" t="str">
            <v>DC30</v>
          </cell>
          <cell r="C257" t="str">
            <v>M</v>
          </cell>
          <cell r="D257" t="str">
            <v>Salaries, Wages and Allowances</v>
          </cell>
          <cell r="E257">
            <v>70471380</v>
          </cell>
          <cell r="F257">
            <v>70471.38</v>
          </cell>
        </row>
        <row r="258">
          <cell r="B258" t="str">
            <v>DC47</v>
          </cell>
          <cell r="C258" t="str">
            <v>H</v>
          </cell>
          <cell r="D258" t="str">
            <v>Salaries, Wages and Allowances</v>
          </cell>
          <cell r="E258">
            <v>130695900</v>
          </cell>
          <cell r="F258">
            <v>130695.9</v>
          </cell>
        </row>
        <row r="259">
          <cell r="B259" t="str">
            <v>DC29</v>
          </cell>
          <cell r="C259" t="str">
            <v>L</v>
          </cell>
          <cell r="D259" t="str">
            <v>Salaries, Wages and Allowances</v>
          </cell>
          <cell r="E259">
            <v>86862512</v>
          </cell>
          <cell r="F259">
            <v>86862.512</v>
          </cell>
        </row>
        <row r="260">
          <cell r="B260" t="str">
            <v>DC45</v>
          </cell>
          <cell r="C260" t="str">
            <v>M</v>
          </cell>
          <cell r="D260" t="str">
            <v>Salaries, Wages and Allowances</v>
          </cell>
          <cell r="E260">
            <v>43877526</v>
          </cell>
          <cell r="F260">
            <v>43877.526</v>
          </cell>
        </row>
        <row r="261">
          <cell r="B261" t="str">
            <v>DC18</v>
          </cell>
          <cell r="C261" t="str">
            <v>L</v>
          </cell>
          <cell r="D261" t="str">
            <v>Salaries, Wages and Allowances</v>
          </cell>
          <cell r="E261">
            <v>40640607</v>
          </cell>
          <cell r="F261">
            <v>40640.607</v>
          </cell>
        </row>
        <row r="262">
          <cell r="B262" t="str">
            <v>DC46</v>
          </cell>
          <cell r="C262" t="str">
            <v>L</v>
          </cell>
          <cell r="D262" t="str">
            <v>Salaries, Wages and Allowances</v>
          </cell>
          <cell r="E262">
            <v>22920267</v>
          </cell>
          <cell r="F262">
            <v>22920.267</v>
          </cell>
        </row>
        <row r="263">
          <cell r="B263" t="str">
            <v>DC33</v>
          </cell>
          <cell r="C263" t="str">
            <v>L</v>
          </cell>
          <cell r="D263" t="str">
            <v>Salaries, Wages and Allowances</v>
          </cell>
          <cell r="E263">
            <v>83854000</v>
          </cell>
          <cell r="F263">
            <v>83854</v>
          </cell>
        </row>
        <row r="264">
          <cell r="B264" t="str">
            <v>DC17</v>
          </cell>
          <cell r="C264" t="str">
            <v>L</v>
          </cell>
          <cell r="D264" t="str">
            <v>Salaries, Wages and Allowances</v>
          </cell>
          <cell r="E264">
            <v>68645718</v>
          </cell>
          <cell r="F264">
            <v>68645.718</v>
          </cell>
        </row>
        <row r="265">
          <cell r="B265" t="str">
            <v>DC6</v>
          </cell>
          <cell r="C265" t="str">
            <v>M</v>
          </cell>
          <cell r="D265" t="str">
            <v>Salaries, Wages and Allowances</v>
          </cell>
          <cell r="E265">
            <v>25202506</v>
          </cell>
          <cell r="F265">
            <v>25202.506</v>
          </cell>
        </row>
        <row r="266">
          <cell r="B266" t="str">
            <v>DC38</v>
          </cell>
          <cell r="C266" t="str">
            <v>L</v>
          </cell>
          <cell r="D266" t="str">
            <v>Salaries, Wages and Allowances</v>
          </cell>
          <cell r="E266">
            <v>81986308</v>
          </cell>
          <cell r="F266">
            <v>81986.308</v>
          </cell>
        </row>
        <row r="267">
          <cell r="B267" t="str">
            <v>DC31</v>
          </cell>
          <cell r="C267" t="str">
            <v>H</v>
          </cell>
          <cell r="D267" t="str">
            <v>Salaries, Wages and Allowances</v>
          </cell>
          <cell r="E267">
            <v>73446525</v>
          </cell>
          <cell r="F267">
            <v>73446.525</v>
          </cell>
        </row>
        <row r="268">
          <cell r="B268" t="str">
            <v>DC15</v>
          </cell>
          <cell r="C268" t="str">
            <v>H</v>
          </cell>
          <cell r="D268" t="str">
            <v>Salaries, Wages and Allowances</v>
          </cell>
          <cell r="E268">
            <v>181719240</v>
          </cell>
          <cell r="F268">
            <v>181719.24</v>
          </cell>
        </row>
        <row r="269">
          <cell r="B269" t="str">
            <v>DC3</v>
          </cell>
          <cell r="C269" t="str">
            <v>M</v>
          </cell>
          <cell r="D269" t="str">
            <v>Salaries, Wages and Allowances</v>
          </cell>
          <cell r="E269">
            <v>47552225</v>
          </cell>
          <cell r="F269">
            <v>47552.225</v>
          </cell>
        </row>
        <row r="270">
          <cell r="B270" t="str">
            <v>DC7</v>
          </cell>
          <cell r="C270" t="str">
            <v>M</v>
          </cell>
          <cell r="D270" t="str">
            <v>Salaries, Wages and Allowances</v>
          </cell>
          <cell r="E270">
            <v>24325619</v>
          </cell>
          <cell r="F270">
            <v>24325.619</v>
          </cell>
        </row>
        <row r="271">
          <cell r="B271" t="str">
            <v>DC42</v>
          </cell>
          <cell r="C271" t="str">
            <v>M</v>
          </cell>
          <cell r="D271" t="str">
            <v>Salaries, Wages and Allowances</v>
          </cell>
          <cell r="E271">
            <v>180585689</v>
          </cell>
          <cell r="F271">
            <v>180585.689</v>
          </cell>
        </row>
        <row r="272">
          <cell r="B272" t="str">
            <v>DC43</v>
          </cell>
          <cell r="C272" t="str">
            <v>L</v>
          </cell>
          <cell r="D272" t="str">
            <v>Salaries, Wages and Allowances</v>
          </cell>
          <cell r="F272">
            <v>0</v>
          </cell>
        </row>
        <row r="273">
          <cell r="B273" t="str">
            <v>DC8</v>
          </cell>
          <cell r="C273" t="str">
            <v>M</v>
          </cell>
          <cell r="D273" t="str">
            <v>Salaries, Wages and Allowances</v>
          </cell>
          <cell r="E273">
            <v>34107004</v>
          </cell>
          <cell r="F273">
            <v>34107.004</v>
          </cell>
        </row>
        <row r="274">
          <cell r="B274" t="str">
            <v>DC19</v>
          </cell>
          <cell r="C274" t="str">
            <v>L</v>
          </cell>
          <cell r="D274" t="str">
            <v>Salaries, Wages and Allowances</v>
          </cell>
          <cell r="F274">
            <v>0</v>
          </cell>
        </row>
        <row r="275">
          <cell r="B275" t="str">
            <v>DC21</v>
          </cell>
          <cell r="C275" t="str">
            <v>H</v>
          </cell>
          <cell r="D275" t="str">
            <v>Salaries, Wages and Allowances</v>
          </cell>
          <cell r="E275">
            <v>205884764</v>
          </cell>
          <cell r="F275">
            <v>205884.764</v>
          </cell>
        </row>
        <row r="276">
          <cell r="B276" t="str">
            <v>DC14</v>
          </cell>
          <cell r="C276" t="str">
            <v>H</v>
          </cell>
          <cell r="D276" t="str">
            <v>Salaries, Wages and Allowances</v>
          </cell>
          <cell r="E276">
            <v>62755382</v>
          </cell>
          <cell r="F276">
            <v>62755.382</v>
          </cell>
        </row>
        <row r="277">
          <cell r="B277" t="str">
            <v>DC22</v>
          </cell>
          <cell r="C277" t="str">
            <v>M</v>
          </cell>
          <cell r="D277" t="str">
            <v>Salaries, Wages and Allowances</v>
          </cell>
          <cell r="E277">
            <v>104193583</v>
          </cell>
          <cell r="F277">
            <v>104193.583</v>
          </cell>
        </row>
        <row r="278">
          <cell r="B278" t="str">
            <v>DC27</v>
          </cell>
          <cell r="C278" t="str">
            <v>M</v>
          </cell>
          <cell r="D278" t="str">
            <v>Salaries, Wages and Allowances</v>
          </cell>
          <cell r="E278">
            <v>58732035</v>
          </cell>
          <cell r="F278">
            <v>58732.035</v>
          </cell>
        </row>
        <row r="279">
          <cell r="B279" t="str">
            <v>DC24</v>
          </cell>
          <cell r="C279" t="str">
            <v>L</v>
          </cell>
          <cell r="D279" t="str">
            <v>Salaries, Wages and Allowances</v>
          </cell>
          <cell r="E279">
            <v>29755226</v>
          </cell>
          <cell r="F279">
            <v>29755.226</v>
          </cell>
        </row>
        <row r="280">
          <cell r="B280" t="str">
            <v>DC23</v>
          </cell>
          <cell r="C280" t="str">
            <v>M</v>
          </cell>
          <cell r="D280" t="str">
            <v>Salaries, Wages and Allowances</v>
          </cell>
          <cell r="F280">
            <v>0</v>
          </cell>
        </row>
        <row r="281">
          <cell r="B281" t="str">
            <v>DC28</v>
          </cell>
          <cell r="C281" t="str">
            <v>H</v>
          </cell>
          <cell r="D281" t="str">
            <v>Salaries, Wages and Allowances</v>
          </cell>
          <cell r="F281">
            <v>0</v>
          </cell>
        </row>
        <row r="282">
          <cell r="B282" t="str">
            <v>DC34</v>
          </cell>
          <cell r="C282" t="str">
            <v>L</v>
          </cell>
          <cell r="D282" t="str">
            <v>Salaries, Wages and Allowances</v>
          </cell>
          <cell r="E282">
            <v>161948000</v>
          </cell>
          <cell r="F282">
            <v>161948</v>
          </cell>
        </row>
        <row r="283">
          <cell r="B283" t="str">
            <v>DC36</v>
          </cell>
          <cell r="C283" t="str">
            <v>L</v>
          </cell>
          <cell r="D283" t="str">
            <v>Salaries, Wages and Allowances</v>
          </cell>
          <cell r="E283">
            <v>45090348</v>
          </cell>
          <cell r="F283">
            <v>45090.348</v>
          </cell>
        </row>
        <row r="284">
          <cell r="B284" t="str">
            <v>DC1</v>
          </cell>
          <cell r="C284" t="str">
            <v>M</v>
          </cell>
          <cell r="D284" t="str">
            <v>Salaries, Wages and Allowances</v>
          </cell>
          <cell r="E284">
            <v>65222180</v>
          </cell>
          <cell r="F284">
            <v>65222.18</v>
          </cell>
        </row>
        <row r="285">
          <cell r="B285" t="str">
            <v>DC48</v>
          </cell>
          <cell r="C285" t="str">
            <v>M</v>
          </cell>
          <cell r="D285" t="str">
            <v>Salaries, Wages and Allowances</v>
          </cell>
          <cell r="E285">
            <v>105728840</v>
          </cell>
          <cell r="F285">
            <v>105728.84</v>
          </cell>
        </row>
        <row r="286">
          <cell r="B286" t="str">
            <v>DC16</v>
          </cell>
          <cell r="C286" t="str">
            <v>L</v>
          </cell>
          <cell r="D286" t="str">
            <v>Salaries, Wages and Allowances</v>
          </cell>
          <cell r="F286">
            <v>0</v>
          </cell>
        </row>
        <row r="287">
          <cell r="B287" t="str">
            <v>DC26</v>
          </cell>
          <cell r="C287" t="str">
            <v>M</v>
          </cell>
          <cell r="D287" t="str">
            <v>Salaries, Wages and Allowances</v>
          </cell>
          <cell r="E287">
            <v>69257000</v>
          </cell>
          <cell r="F287">
            <v>69257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75" zoomScaleNormal="75" zoomScalePageLayoutView="0" workbookViewId="0" topLeftCell="A1">
      <selection activeCell="B2" sqref="B2:F2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57421875" style="0" customWidth="1"/>
    <col min="5" max="5" width="9.28125" style="0" bestFit="1" customWidth="1"/>
    <col min="6" max="6" width="8.28125" style="0" bestFit="1" customWidth="1"/>
    <col min="8" max="8" width="8.8515625" style="0" bestFit="1" customWidth="1"/>
    <col min="9" max="9" width="7.140625" style="0" customWidth="1"/>
    <col min="10" max="10" width="9.28125" style="0" customWidth="1"/>
    <col min="11" max="11" width="7.28125" style="0" bestFit="1" customWidth="1"/>
    <col min="13" max="13" width="8.8515625" style="0" bestFit="1" customWidth="1"/>
    <col min="14" max="14" width="7.28125" style="0" bestFit="1" customWidth="1"/>
    <col min="15" max="15" width="9.28125" style="0" bestFit="1" customWidth="1"/>
    <col min="16" max="16" width="7.28125" style="0" bestFit="1" customWidth="1"/>
  </cols>
  <sheetData>
    <row r="1" ht="25.5" customHeight="1">
      <c r="A1" t="s">
        <v>0</v>
      </c>
    </row>
    <row r="2" spans="1:16" ht="21" customHeight="1">
      <c r="A2" t="s">
        <v>14</v>
      </c>
      <c r="B2" s="99" t="s">
        <v>7</v>
      </c>
      <c r="C2" s="100"/>
      <c r="D2" s="100"/>
      <c r="E2" s="100"/>
      <c r="F2" s="101"/>
      <c r="G2" s="99" t="s">
        <v>15</v>
      </c>
      <c r="H2" s="100"/>
      <c r="I2" s="100"/>
      <c r="J2" s="100"/>
      <c r="K2" s="101"/>
      <c r="L2" s="99" t="s">
        <v>16</v>
      </c>
      <c r="M2" s="100"/>
      <c r="N2" s="100"/>
      <c r="O2" s="100"/>
      <c r="P2" s="101"/>
    </row>
    <row r="3" spans="2:16" ht="25.5">
      <c r="B3" s="1" t="s">
        <v>17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1:17" ht="12.75">
      <c r="A4" t="s">
        <v>1</v>
      </c>
      <c r="B4" s="3">
        <v>0.1</v>
      </c>
      <c r="C4" s="3">
        <v>0.32</v>
      </c>
      <c r="D4" s="3">
        <v>0.128</v>
      </c>
      <c r="E4" s="3">
        <v>0.128</v>
      </c>
      <c r="F4" s="2">
        <v>0.41</v>
      </c>
      <c r="G4" s="2">
        <v>0.06</v>
      </c>
      <c r="H4" s="4">
        <v>0.06</v>
      </c>
      <c r="I4" s="4">
        <v>0.06</v>
      </c>
      <c r="J4" s="4">
        <v>0.06</v>
      </c>
      <c r="K4" s="4">
        <v>0.05</v>
      </c>
      <c r="L4" s="2">
        <v>0.05</v>
      </c>
      <c r="M4" s="2">
        <v>0.06</v>
      </c>
      <c r="N4" s="2">
        <v>0.06</v>
      </c>
      <c r="O4" s="2">
        <v>0.06</v>
      </c>
      <c r="P4" s="2">
        <v>0.05</v>
      </c>
      <c r="Q4" t="s">
        <v>18</v>
      </c>
    </row>
    <row r="5" spans="1:17" ht="12.75">
      <c r="A5" t="s">
        <v>2</v>
      </c>
      <c r="B5" s="8">
        <v>0.095</v>
      </c>
      <c r="C5" s="8">
        <v>0.333</v>
      </c>
      <c r="D5" s="8">
        <v>0.127</v>
      </c>
      <c r="E5" s="8">
        <v>0.097</v>
      </c>
      <c r="F5" s="5">
        <v>0.12</v>
      </c>
      <c r="G5" s="5">
        <v>0.07</v>
      </c>
      <c r="H5" s="5">
        <v>0.22</v>
      </c>
      <c r="I5" s="5">
        <v>0.15</v>
      </c>
      <c r="J5" s="5">
        <v>0.07</v>
      </c>
      <c r="K5" s="5">
        <v>0.25</v>
      </c>
      <c r="L5" s="5">
        <v>0.07</v>
      </c>
      <c r="M5" s="5">
        <v>0.22</v>
      </c>
      <c r="N5" s="5">
        <v>0.13</v>
      </c>
      <c r="O5" s="5">
        <v>0.07</v>
      </c>
      <c r="P5" s="5">
        <v>0.22</v>
      </c>
      <c r="Q5" t="s">
        <v>19</v>
      </c>
    </row>
    <row r="6" spans="1:17" ht="12.75">
      <c r="A6" t="s">
        <v>3</v>
      </c>
      <c r="B6" s="5">
        <v>0</v>
      </c>
      <c r="C6" s="8">
        <v>0.3</v>
      </c>
      <c r="D6" s="8">
        <v>0.099</v>
      </c>
      <c r="E6" s="5"/>
      <c r="F6" s="5" t="s">
        <v>12</v>
      </c>
      <c r="G6" s="8">
        <v>0.098</v>
      </c>
      <c r="H6" s="6">
        <v>0.16</v>
      </c>
      <c r="I6" s="6">
        <v>0.1</v>
      </c>
      <c r="J6" s="5"/>
      <c r="K6" s="5">
        <v>0.1</v>
      </c>
      <c r="L6" s="8">
        <v>0.207</v>
      </c>
      <c r="M6" s="5">
        <v>0.12</v>
      </c>
      <c r="N6" s="8">
        <v>0.099</v>
      </c>
      <c r="O6" s="5"/>
      <c r="P6" s="5">
        <v>0.1</v>
      </c>
      <c r="Q6" t="s">
        <v>19</v>
      </c>
    </row>
    <row r="7" spans="1:17" ht="12.75">
      <c r="A7" t="s">
        <v>4</v>
      </c>
      <c r="B7" s="5">
        <v>0.13</v>
      </c>
      <c r="C7" s="8">
        <v>0.34</v>
      </c>
      <c r="D7" s="5">
        <v>0.13</v>
      </c>
      <c r="E7" s="5">
        <v>0.13</v>
      </c>
      <c r="F7" s="5">
        <v>0.17</v>
      </c>
      <c r="G7" s="8">
        <v>0.1</v>
      </c>
      <c r="H7" s="5">
        <v>0.1</v>
      </c>
      <c r="I7" s="8">
        <v>0.1</v>
      </c>
      <c r="J7" s="8">
        <v>0.099</v>
      </c>
      <c r="K7" s="8">
        <v>0.1</v>
      </c>
      <c r="L7" s="8">
        <v>0.099</v>
      </c>
      <c r="M7" s="8">
        <v>0.099</v>
      </c>
      <c r="N7" s="8">
        <v>0.1</v>
      </c>
      <c r="O7" s="8">
        <v>0.099</v>
      </c>
      <c r="P7" s="8">
        <v>0.099</v>
      </c>
      <c r="Q7" t="s">
        <v>19</v>
      </c>
    </row>
    <row r="8" spans="1:17" ht="12.75">
      <c r="A8" t="s">
        <v>5</v>
      </c>
      <c r="B8" s="5" t="s">
        <v>13</v>
      </c>
      <c r="C8" s="5">
        <v>0.3</v>
      </c>
      <c r="D8" s="8">
        <v>0.093</v>
      </c>
      <c r="E8" s="8">
        <v>0.158</v>
      </c>
      <c r="F8" s="5">
        <v>0.15</v>
      </c>
      <c r="G8" s="5">
        <v>0.1</v>
      </c>
      <c r="H8" s="5">
        <v>0.2</v>
      </c>
      <c r="I8" s="5">
        <v>0.15</v>
      </c>
      <c r="J8" s="5">
        <v>0.15</v>
      </c>
      <c r="K8" s="5">
        <v>0.15</v>
      </c>
      <c r="L8" s="5">
        <v>0.1</v>
      </c>
      <c r="M8" s="5">
        <v>0.2</v>
      </c>
      <c r="N8" s="5">
        <v>0.15</v>
      </c>
      <c r="O8" s="5">
        <v>0.15</v>
      </c>
      <c r="P8" s="5">
        <v>0.15</v>
      </c>
      <c r="Q8" t="s">
        <v>19</v>
      </c>
    </row>
    <row r="9" spans="1:17" ht="12.75">
      <c r="A9" t="s">
        <v>6</v>
      </c>
      <c r="B9" s="7">
        <v>0.1</v>
      </c>
      <c r="C9" s="7">
        <v>0.2</v>
      </c>
      <c r="D9" s="7">
        <v>0.11</v>
      </c>
      <c r="E9" s="7">
        <v>0.09</v>
      </c>
      <c r="F9" s="7">
        <v>0.1</v>
      </c>
      <c r="G9" s="7">
        <v>0.1</v>
      </c>
      <c r="H9" s="7">
        <v>0.2</v>
      </c>
      <c r="I9" s="7">
        <v>0.11</v>
      </c>
      <c r="J9" s="7">
        <v>0.09</v>
      </c>
      <c r="K9" s="7">
        <v>0.1</v>
      </c>
      <c r="L9" s="7">
        <v>0.1</v>
      </c>
      <c r="M9" s="7">
        <v>0.2</v>
      </c>
      <c r="N9" s="7">
        <v>0.1</v>
      </c>
      <c r="O9" s="7">
        <v>0.09</v>
      </c>
      <c r="P9" s="7">
        <v>0.1</v>
      </c>
      <c r="Q9" t="s">
        <v>19</v>
      </c>
    </row>
  </sheetData>
  <sheetProtection password="F954" sheet="1" objects="1" scenarios="1"/>
  <mergeCells count="3">
    <mergeCell ref="B2:F2"/>
    <mergeCell ref="G2:K2"/>
    <mergeCell ref="L2:P2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44"/>
  <sheetViews>
    <sheetView showGridLines="0" view="pageBreakPreview" zoomScale="75" zoomScaleSheetLayoutView="75" zoomScalePageLayoutView="0" workbookViewId="0" topLeftCell="A1">
      <selection activeCell="B17" sqref="B17"/>
    </sheetView>
  </sheetViews>
  <sheetFormatPr defaultColWidth="9.140625" defaultRowHeight="12.75"/>
  <cols>
    <col min="1" max="1" width="5.57421875" style="31" bestFit="1" customWidth="1"/>
    <col min="2" max="2" width="34.140625" style="32" customWidth="1"/>
    <col min="3" max="3" width="7.28125" style="32" bestFit="1" customWidth="1"/>
    <col min="4" max="7" width="13.7109375" style="33" customWidth="1"/>
    <col min="8" max="8" width="13.7109375" style="32" customWidth="1"/>
    <col min="9" max="18" width="13.7109375" style="31" customWidth="1"/>
    <col min="19" max="19" width="11.00390625" style="31" hidden="1" customWidth="1"/>
    <col min="20" max="31" width="9.140625" style="31" customWidth="1"/>
    <col min="32" max="34" width="0" style="31" hidden="1" customWidth="1"/>
    <col min="35" max="16384" width="9.140625" style="31" customWidth="1"/>
  </cols>
  <sheetData>
    <row r="1" spans="2:33" s="9" customFormat="1" ht="12.75">
      <c r="B1" s="10"/>
      <c r="C1" s="11"/>
      <c r="D1" s="12"/>
      <c r="E1" s="12"/>
      <c r="F1" s="12"/>
      <c r="G1" s="12"/>
      <c r="H1" s="11"/>
      <c r="AG1" s="9" t="s">
        <v>235</v>
      </c>
    </row>
    <row r="2" spans="2:33" s="9" customFormat="1" ht="12.75">
      <c r="B2" s="63" t="s">
        <v>0</v>
      </c>
      <c r="C2" s="11"/>
      <c r="D2" s="12"/>
      <c r="E2" s="12"/>
      <c r="F2" s="12"/>
      <c r="G2" s="12"/>
      <c r="H2" s="11"/>
      <c r="AG2" s="9" t="s">
        <v>236</v>
      </c>
    </row>
    <row r="3" spans="1:33" s="9" customFormat="1" ht="13.5" customHeight="1">
      <c r="A3" s="13"/>
      <c r="B3" s="14"/>
      <c r="C3" s="15"/>
      <c r="D3" s="16"/>
      <c r="E3" s="17"/>
      <c r="F3" s="17"/>
      <c r="G3" s="17"/>
      <c r="H3" s="18"/>
      <c r="AG3" s="9" t="s">
        <v>237</v>
      </c>
    </row>
    <row r="4" spans="1:19" s="9" customFormat="1" ht="12.75">
      <c r="A4" s="19"/>
      <c r="B4" s="20"/>
      <c r="C4" s="21"/>
      <c r="D4" s="102" t="s">
        <v>20</v>
      </c>
      <c r="E4" s="102"/>
      <c r="F4" s="102"/>
      <c r="G4" s="102"/>
      <c r="H4" s="102"/>
      <c r="I4" s="102" t="s">
        <v>232</v>
      </c>
      <c r="J4" s="102"/>
      <c r="K4" s="102"/>
      <c r="L4" s="102"/>
      <c r="M4" s="102"/>
      <c r="N4" s="102" t="s">
        <v>233</v>
      </c>
      <c r="O4" s="102"/>
      <c r="P4" s="102"/>
      <c r="Q4" s="102"/>
      <c r="R4" s="102"/>
      <c r="S4" s="103" t="s">
        <v>234</v>
      </c>
    </row>
    <row r="5" spans="1:19" s="9" customFormat="1" ht="25.5">
      <c r="A5" s="22"/>
      <c r="B5" s="18"/>
      <c r="C5" s="23" t="s">
        <v>21</v>
      </c>
      <c r="D5" s="24" t="s">
        <v>17</v>
      </c>
      <c r="E5" s="25" t="s">
        <v>8</v>
      </c>
      <c r="F5" s="25" t="s">
        <v>9</v>
      </c>
      <c r="G5" s="25" t="s">
        <v>10</v>
      </c>
      <c r="H5" s="26" t="s">
        <v>11</v>
      </c>
      <c r="I5" s="24" t="s">
        <v>17</v>
      </c>
      <c r="J5" s="25" t="s">
        <v>8</v>
      </c>
      <c r="K5" s="25" t="s">
        <v>9</v>
      </c>
      <c r="L5" s="25" t="s">
        <v>10</v>
      </c>
      <c r="M5" s="26" t="s">
        <v>11</v>
      </c>
      <c r="N5" s="24" t="s">
        <v>17</v>
      </c>
      <c r="O5" s="25" t="s">
        <v>8</v>
      </c>
      <c r="P5" s="25" t="s">
        <v>9</v>
      </c>
      <c r="Q5" s="25" t="s">
        <v>10</v>
      </c>
      <c r="R5" s="26" t="s">
        <v>11</v>
      </c>
      <c r="S5" s="104"/>
    </row>
    <row r="6" spans="1:19" s="9" customFormat="1" ht="18.75" customHeight="1">
      <c r="A6" s="22"/>
      <c r="B6" s="27"/>
      <c r="C6" s="23"/>
      <c r="D6" s="24" t="s">
        <v>22</v>
      </c>
      <c r="E6" s="25" t="s">
        <v>22</v>
      </c>
      <c r="F6" s="25" t="s">
        <v>22</v>
      </c>
      <c r="G6" s="25" t="s">
        <v>22</v>
      </c>
      <c r="H6" s="26" t="s">
        <v>22</v>
      </c>
      <c r="I6" s="24" t="s">
        <v>22</v>
      </c>
      <c r="J6" s="25" t="s">
        <v>22</v>
      </c>
      <c r="K6" s="25" t="s">
        <v>22</v>
      </c>
      <c r="L6" s="25" t="s">
        <v>22</v>
      </c>
      <c r="M6" s="26" t="s">
        <v>22</v>
      </c>
      <c r="N6" s="24" t="s">
        <v>22</v>
      </c>
      <c r="O6" s="25" t="s">
        <v>22</v>
      </c>
      <c r="P6" s="25" t="s">
        <v>22</v>
      </c>
      <c r="Q6" s="25" t="s">
        <v>22</v>
      </c>
      <c r="R6" s="26" t="s">
        <v>22</v>
      </c>
      <c r="S6" s="105"/>
    </row>
    <row r="7" spans="1:19" ht="12.75" customHeight="1">
      <c r="A7" s="35" t="s">
        <v>25</v>
      </c>
      <c r="B7" s="36" t="s">
        <v>26</v>
      </c>
      <c r="C7" s="37" t="s">
        <v>27</v>
      </c>
      <c r="D7" s="38">
        <f>'Average Tariff Increases'!D10</f>
        <v>0.115</v>
      </c>
      <c r="E7" s="38">
        <f>'Average Tariff Increases'!E10</f>
        <v>0.248</v>
      </c>
      <c r="F7" s="38">
        <f>'Average Tariff Increases'!F10</f>
        <v>0.115</v>
      </c>
      <c r="G7" s="38">
        <f>'Average Tariff Increases'!G10</f>
        <v>0.115</v>
      </c>
      <c r="H7" s="39">
        <f>'Average Tariff Increases'!H10</f>
        <v>0.115</v>
      </c>
      <c r="I7" s="38">
        <f>'Average Tariff Increases'!I10</f>
        <v>0.13</v>
      </c>
      <c r="J7" s="38">
        <f>'Average Tariff Increases'!J10</f>
        <v>0.209</v>
      </c>
      <c r="K7" s="38">
        <f>'Average Tariff Increases'!K10</f>
        <v>0.13</v>
      </c>
      <c r="L7" s="38">
        <f>'Average Tariff Increases'!L10</f>
        <v>0.13</v>
      </c>
      <c r="M7" s="39">
        <f>'Average Tariff Increases'!M10</f>
        <v>0.13</v>
      </c>
      <c r="N7" s="38">
        <f>'Average Tariff Increases'!N10</f>
        <v>0.13</v>
      </c>
      <c r="O7" s="38">
        <f>'Average Tariff Increases'!O10</f>
        <v>0.209</v>
      </c>
      <c r="P7" s="38">
        <f>'Average Tariff Increases'!P10</f>
        <v>0.13</v>
      </c>
      <c r="Q7" s="38">
        <f>'Average Tariff Increases'!Q10</f>
        <v>0.13</v>
      </c>
      <c r="R7" s="39">
        <f>'Average Tariff Increases'!R10</f>
        <v>0.13</v>
      </c>
      <c r="S7" s="40" t="e">
        <f>'Average Tariff Increases'!#REF!</f>
        <v>#REF!</v>
      </c>
    </row>
    <row r="8" spans="1:19" ht="12.75" customHeight="1">
      <c r="A8" s="35" t="s">
        <v>28</v>
      </c>
      <c r="B8" s="36" t="s">
        <v>44</v>
      </c>
      <c r="C8" s="37" t="s">
        <v>45</v>
      </c>
      <c r="D8" s="68" t="e">
        <f>'Average Tariff Increases'!#REF!</f>
        <v>#REF!</v>
      </c>
      <c r="E8" s="68" t="e">
        <f>'Average Tariff Increases'!#REF!</f>
        <v>#REF!</v>
      </c>
      <c r="F8" s="68" t="e">
        <f>'Average Tariff Increases'!#REF!</f>
        <v>#REF!</v>
      </c>
      <c r="G8" s="68" t="e">
        <f>'Average Tariff Increases'!#REF!</f>
        <v>#REF!</v>
      </c>
      <c r="H8" s="69" t="e">
        <f>'Average Tariff Increases'!#REF!</f>
        <v>#REF!</v>
      </c>
      <c r="I8" s="68" t="e">
        <f>'Average Tariff Increases'!#REF!</f>
        <v>#REF!</v>
      </c>
      <c r="J8" s="68" t="e">
        <f>'Average Tariff Increases'!#REF!</f>
        <v>#REF!</v>
      </c>
      <c r="K8" s="68" t="e">
        <f>'Average Tariff Increases'!#REF!</f>
        <v>#REF!</v>
      </c>
      <c r="L8" s="68" t="e">
        <f>'Average Tariff Increases'!#REF!</f>
        <v>#REF!</v>
      </c>
      <c r="M8" s="69" t="e">
        <f>'Average Tariff Increases'!#REF!</f>
        <v>#REF!</v>
      </c>
      <c r="N8" s="68" t="e">
        <f>'Average Tariff Increases'!#REF!</f>
        <v>#REF!</v>
      </c>
      <c r="O8" s="68" t="e">
        <f>'Average Tariff Increases'!#REF!</f>
        <v>#REF!</v>
      </c>
      <c r="P8" s="68" t="e">
        <f>'Average Tariff Increases'!#REF!</f>
        <v>#REF!</v>
      </c>
      <c r="Q8" s="68" t="e">
        <f>'Average Tariff Increases'!#REF!</f>
        <v>#REF!</v>
      </c>
      <c r="R8" s="69" t="e">
        <f>'Average Tariff Increases'!#REF!</f>
        <v>#REF!</v>
      </c>
      <c r="S8" s="40" t="e">
        <f>'Average Tariff Increases'!#REF!</f>
        <v>#REF!</v>
      </c>
    </row>
    <row r="9" spans="1:19" ht="12.75" customHeight="1">
      <c r="A9" s="35" t="s">
        <v>38</v>
      </c>
      <c r="B9" s="36" t="s">
        <v>69</v>
      </c>
      <c r="C9" s="37" t="s">
        <v>70</v>
      </c>
      <c r="D9" s="68" t="str">
        <f>'Average Tariff Increases'!D59</f>
        <v>N/A</v>
      </c>
      <c r="E9" s="68" t="str">
        <f>'Average Tariff Increases'!E59</f>
        <v>N/A</v>
      </c>
      <c r="F9" s="68">
        <f>'Average Tariff Increases'!F59</f>
        <v>0.13</v>
      </c>
      <c r="G9" s="68">
        <f>'Average Tariff Increases'!G59</f>
        <v>0.13</v>
      </c>
      <c r="H9" s="69" t="str">
        <f>'Average Tariff Increases'!H59</f>
        <v>N/A</v>
      </c>
      <c r="I9" s="68" t="str">
        <f>'Average Tariff Increases'!I59</f>
        <v>N/A</v>
      </c>
      <c r="J9" s="68" t="str">
        <f>'Average Tariff Increases'!J59</f>
        <v>N/A</v>
      </c>
      <c r="K9" s="68" t="str">
        <f>'Average Tariff Increases'!K59</f>
        <v>N/A</v>
      </c>
      <c r="L9" s="68" t="str">
        <f>'Average Tariff Increases'!L59</f>
        <v>N/A</v>
      </c>
      <c r="M9" s="69" t="str">
        <f>'Average Tariff Increases'!M59</f>
        <v>N/A</v>
      </c>
      <c r="N9" s="68" t="str">
        <f>'Average Tariff Increases'!N59</f>
        <v>N/A</v>
      </c>
      <c r="O9" s="68" t="str">
        <f>'Average Tariff Increases'!O59</f>
        <v>N/A</v>
      </c>
      <c r="P9" s="68" t="str">
        <f>'Average Tariff Increases'!P59</f>
        <v>N/A</v>
      </c>
      <c r="Q9" s="68" t="str">
        <f>'Average Tariff Increases'!Q59</f>
        <v>N/A</v>
      </c>
      <c r="R9" s="69" t="str">
        <f>'Average Tariff Increases'!R59</f>
        <v>N/A</v>
      </c>
      <c r="S9" s="40" t="e">
        <f>'Average Tariff Increases'!#REF!</f>
        <v>#REF!</v>
      </c>
    </row>
    <row r="10" spans="1:19" ht="12.75" customHeight="1">
      <c r="A10" s="35" t="s">
        <v>28</v>
      </c>
      <c r="B10" s="36" t="s">
        <v>79</v>
      </c>
      <c r="C10" s="37" t="s">
        <v>80</v>
      </c>
      <c r="D10" s="68" t="e">
        <f>'Average Tariff Increases'!#REF!</f>
        <v>#REF!</v>
      </c>
      <c r="E10" s="68" t="e">
        <f>'Average Tariff Increases'!#REF!</f>
        <v>#REF!</v>
      </c>
      <c r="F10" s="68" t="e">
        <f>'Average Tariff Increases'!#REF!</f>
        <v>#REF!</v>
      </c>
      <c r="G10" s="68" t="e">
        <f>'Average Tariff Increases'!#REF!</f>
        <v>#REF!</v>
      </c>
      <c r="H10" s="69" t="e">
        <f>'Average Tariff Increases'!#REF!</f>
        <v>#REF!</v>
      </c>
      <c r="I10" s="68" t="e">
        <f>'Average Tariff Increases'!#REF!</f>
        <v>#REF!</v>
      </c>
      <c r="J10" s="68" t="e">
        <f>'Average Tariff Increases'!#REF!</f>
        <v>#REF!</v>
      </c>
      <c r="K10" s="68" t="e">
        <f>'Average Tariff Increases'!#REF!</f>
        <v>#REF!</v>
      </c>
      <c r="L10" s="68" t="e">
        <f>'Average Tariff Increases'!#REF!</f>
        <v>#REF!</v>
      </c>
      <c r="M10" s="69" t="e">
        <f>'Average Tariff Increases'!#REF!</f>
        <v>#REF!</v>
      </c>
      <c r="N10" s="68" t="e">
        <f>'Average Tariff Increases'!#REF!</f>
        <v>#REF!</v>
      </c>
      <c r="O10" s="68" t="e">
        <f>'Average Tariff Increases'!#REF!</f>
        <v>#REF!</v>
      </c>
      <c r="P10" s="68" t="e">
        <f>'Average Tariff Increases'!#REF!</f>
        <v>#REF!</v>
      </c>
      <c r="Q10" s="68" t="e">
        <f>'Average Tariff Increases'!#REF!</f>
        <v>#REF!</v>
      </c>
      <c r="R10" s="69" t="e">
        <f>'Average Tariff Increases'!#REF!</f>
        <v>#REF!</v>
      </c>
      <c r="S10" s="40" t="e">
        <f>'Average Tariff Increases'!#REF!</f>
        <v>#REF!</v>
      </c>
    </row>
    <row r="11" spans="1:19" ht="11.25">
      <c r="A11" s="35" t="s">
        <v>25</v>
      </c>
      <c r="B11" s="36" t="s">
        <v>82</v>
      </c>
      <c r="C11" s="37" t="s">
        <v>83</v>
      </c>
      <c r="D11" s="68">
        <f>'Average Tariff Increases'!D111</f>
        <v>0.065</v>
      </c>
      <c r="E11" s="68">
        <f>'Average Tariff Increases'!E111</f>
        <v>0.208</v>
      </c>
      <c r="F11" s="68">
        <f>'Average Tariff Increases'!F111</f>
        <v>0.129</v>
      </c>
      <c r="G11" s="68">
        <f>'Average Tariff Increases'!G111</f>
        <v>0.15</v>
      </c>
      <c r="H11" s="69">
        <f>'Average Tariff Increases'!H111</f>
        <v>0.15</v>
      </c>
      <c r="I11" s="68">
        <f>'Average Tariff Increases'!I111</f>
        <v>0.075</v>
      </c>
      <c r="J11" s="68">
        <f>'Average Tariff Increases'!J111</f>
        <v>0.2044</v>
      </c>
      <c r="K11" s="68">
        <f>'Average Tariff Increases'!K111</f>
        <v>0.085</v>
      </c>
      <c r="L11" s="68">
        <f>'Average Tariff Increases'!L111</f>
        <v>0.15</v>
      </c>
      <c r="M11" s="69">
        <f>'Average Tariff Increases'!M111</f>
        <v>0.15</v>
      </c>
      <c r="N11" s="68">
        <f>'Average Tariff Increases'!N111</f>
        <v>0.077</v>
      </c>
      <c r="O11" s="68">
        <f>'Average Tariff Increases'!O111</f>
        <v>0.205</v>
      </c>
      <c r="P11" s="68">
        <f>'Average Tariff Increases'!P111</f>
        <v>0.087</v>
      </c>
      <c r="Q11" s="68">
        <f>'Average Tariff Increases'!Q111</f>
        <v>0.15</v>
      </c>
      <c r="R11" s="69">
        <f>'Average Tariff Increases'!R111</f>
        <v>0.15</v>
      </c>
      <c r="S11" s="40" t="e">
        <f>'Average Tariff Increases'!#REF!</f>
        <v>#REF!</v>
      </c>
    </row>
    <row r="12" spans="1:19" ht="11.25">
      <c r="A12" s="35" t="s">
        <v>25</v>
      </c>
      <c r="B12" s="36" t="s">
        <v>1</v>
      </c>
      <c r="C12" s="37" t="s">
        <v>84</v>
      </c>
      <c r="D12" s="68">
        <f>'Average Tariff Increases'!D112</f>
        <v>0.12</v>
      </c>
      <c r="E12" s="68">
        <f>'Average Tariff Increases'!E112</f>
        <v>0.24</v>
      </c>
      <c r="F12" s="68">
        <f>'Average Tariff Increases'!F112</f>
        <v>0.141</v>
      </c>
      <c r="G12" s="68">
        <f>'Average Tariff Increases'!G112</f>
        <v>0.141</v>
      </c>
      <c r="H12" s="69">
        <f>'Average Tariff Increases'!H112</f>
        <v>0.12</v>
      </c>
      <c r="I12" s="68">
        <f>'Average Tariff Increases'!I112</f>
        <v>0.067</v>
      </c>
      <c r="J12" s="68">
        <f>'Average Tariff Increases'!J112</f>
        <v>0.277</v>
      </c>
      <c r="K12" s="68">
        <f>'Average Tariff Increases'!K112</f>
        <v>0.14</v>
      </c>
      <c r="L12" s="68">
        <f>'Average Tariff Increases'!L112</f>
        <v>0.14</v>
      </c>
      <c r="M12" s="69">
        <f>'Average Tariff Increases'!M112</f>
        <v>0.067</v>
      </c>
      <c r="N12" s="68">
        <f>'Average Tariff Increases'!N112</f>
        <v>0.057</v>
      </c>
      <c r="O12" s="68">
        <f>'Average Tariff Increases'!O112</f>
        <v>0.057</v>
      </c>
      <c r="P12" s="68">
        <f>'Average Tariff Increases'!P112</f>
        <v>0.057</v>
      </c>
      <c r="Q12" s="68">
        <f>'Average Tariff Increases'!Q112</f>
        <v>0.057</v>
      </c>
      <c r="R12" s="69">
        <f>'Average Tariff Increases'!R112</f>
        <v>0.057</v>
      </c>
      <c r="S12" s="40" t="e">
        <f>'Average Tariff Increases'!#REF!</f>
        <v>#REF!</v>
      </c>
    </row>
    <row r="13" spans="1:19" ht="11.25">
      <c r="A13" s="35" t="s">
        <v>25</v>
      </c>
      <c r="B13" s="36" t="s">
        <v>4</v>
      </c>
      <c r="C13" s="37" t="s">
        <v>85</v>
      </c>
      <c r="D13" s="68">
        <f>'Average Tariff Increases'!D113</f>
        <v>0.08</v>
      </c>
      <c r="E13" s="68">
        <f>'Average Tariff Increases'!E113</f>
        <v>0.22</v>
      </c>
      <c r="F13" s="68">
        <f>'Average Tariff Increases'!F113</f>
        <v>0.09</v>
      </c>
      <c r="G13" s="68">
        <f>'Average Tariff Increases'!G113</f>
        <v>0.08</v>
      </c>
      <c r="H13" s="69">
        <f>'Average Tariff Increases'!H113</f>
        <v>0.17</v>
      </c>
      <c r="I13" s="68">
        <f>'Average Tariff Increases'!I113</f>
        <v>0.08</v>
      </c>
      <c r="J13" s="68">
        <f>'Average Tariff Increases'!J113</f>
        <v>0.2</v>
      </c>
      <c r="K13" s="68">
        <f>'Average Tariff Increases'!K113</f>
        <v>0.1</v>
      </c>
      <c r="L13" s="68">
        <f>'Average Tariff Increases'!L113</f>
        <v>0.08</v>
      </c>
      <c r="M13" s="69">
        <f>'Average Tariff Increases'!M113</f>
        <v>0.15</v>
      </c>
      <c r="N13" s="68">
        <f>'Average Tariff Increases'!N113</f>
        <v>0.08</v>
      </c>
      <c r="O13" s="68">
        <f>'Average Tariff Increases'!O113</f>
        <v>0.18</v>
      </c>
      <c r="P13" s="68">
        <f>'Average Tariff Increases'!P113</f>
        <v>0.1</v>
      </c>
      <c r="Q13" s="68">
        <f>'Average Tariff Increases'!Q113</f>
        <v>0.08</v>
      </c>
      <c r="R13" s="69">
        <f>'Average Tariff Increases'!R113</f>
        <v>0.15</v>
      </c>
      <c r="S13" s="40" t="e">
        <f>'Average Tariff Increases'!#REF!</f>
        <v>#REF!</v>
      </c>
    </row>
    <row r="14" spans="1:19" ht="11.25">
      <c r="A14" s="35" t="s">
        <v>25</v>
      </c>
      <c r="B14" s="36" t="s">
        <v>3</v>
      </c>
      <c r="C14" s="37" t="s">
        <v>89</v>
      </c>
      <c r="D14" s="68">
        <f>'Average Tariff Increases'!D133</f>
        <v>0.065</v>
      </c>
      <c r="E14" s="68">
        <f>'Average Tariff Increases'!E133</f>
        <v>0.198</v>
      </c>
      <c r="F14" s="68">
        <f>'Average Tariff Increases'!F133</f>
        <v>0.075</v>
      </c>
      <c r="G14" s="68">
        <f>'Average Tariff Increases'!G133</f>
        <v>0.065</v>
      </c>
      <c r="H14" s="69">
        <f>'Average Tariff Increases'!H133</f>
        <v>0.065</v>
      </c>
      <c r="I14" s="68">
        <f>'Average Tariff Increases'!I133</f>
        <v>0.06</v>
      </c>
      <c r="J14" s="68">
        <f>'Average Tariff Increases'!J133</f>
        <v>0.205</v>
      </c>
      <c r="K14" s="68">
        <f>'Average Tariff Increases'!K133</f>
        <v>0.075</v>
      </c>
      <c r="L14" s="68">
        <f>'Average Tariff Increases'!L133</f>
        <v>0.07</v>
      </c>
      <c r="M14" s="69">
        <f>'Average Tariff Increases'!M133</f>
        <v>0.065</v>
      </c>
      <c r="N14" s="68">
        <f>'Average Tariff Increases'!N133</f>
        <v>0.06</v>
      </c>
      <c r="O14" s="68">
        <f>'Average Tariff Increases'!O133</f>
        <v>0.238</v>
      </c>
      <c r="P14" s="68">
        <f>'Average Tariff Increases'!P133</f>
        <v>0.075</v>
      </c>
      <c r="Q14" s="68">
        <f>'Average Tariff Increases'!Q133</f>
        <v>0.08</v>
      </c>
      <c r="R14" s="69">
        <f>'Average Tariff Increases'!R133</f>
        <v>0.065</v>
      </c>
      <c r="S14" s="40" t="e">
        <f>'Average Tariff Increases'!#REF!</f>
        <v>#REF!</v>
      </c>
    </row>
    <row r="15" spans="1:19" ht="13.5" customHeight="1">
      <c r="A15" s="35" t="s">
        <v>28</v>
      </c>
      <c r="B15" s="36" t="s">
        <v>91</v>
      </c>
      <c r="C15" s="37" t="s">
        <v>92</v>
      </c>
      <c r="D15" s="68">
        <f>'Average Tariff Increases'!D149</f>
        <v>0.08</v>
      </c>
      <c r="E15" s="68">
        <f>'Average Tariff Increases'!E149</f>
        <v>0.21</v>
      </c>
      <c r="F15" s="68">
        <f>'Average Tariff Increases'!F149</f>
        <v>0.08</v>
      </c>
      <c r="G15" s="68">
        <f>'Average Tariff Increases'!G149</f>
        <v>0.08</v>
      </c>
      <c r="H15" s="69">
        <f>'Average Tariff Increases'!H149</f>
        <v>0.08</v>
      </c>
      <c r="I15" s="68">
        <f>'Average Tariff Increases'!I149</f>
        <v>0</v>
      </c>
      <c r="J15" s="68">
        <f>'Average Tariff Increases'!J149</f>
        <v>0</v>
      </c>
      <c r="K15" s="68">
        <f>'Average Tariff Increases'!K149</f>
        <v>0</v>
      </c>
      <c r="L15" s="68">
        <f>'Average Tariff Increases'!L149</f>
        <v>0</v>
      </c>
      <c r="M15" s="69">
        <f>'Average Tariff Increases'!M149</f>
        <v>0</v>
      </c>
      <c r="N15" s="68">
        <f>'Average Tariff Increases'!N149</f>
        <v>0</v>
      </c>
      <c r="O15" s="68">
        <f>'Average Tariff Increases'!O149</f>
        <v>0</v>
      </c>
      <c r="P15" s="68">
        <f>'Average Tariff Increases'!P149</f>
        <v>0</v>
      </c>
      <c r="Q15" s="68">
        <f>'Average Tariff Increases'!Q149</f>
        <v>0</v>
      </c>
      <c r="R15" s="69">
        <f>'Average Tariff Increases'!R149</f>
        <v>0</v>
      </c>
      <c r="S15" s="40" t="e">
        <f>'Average Tariff Increases'!#REF!</f>
        <v>#REF!</v>
      </c>
    </row>
    <row r="16" spans="1:19" ht="11.25">
      <c r="A16" s="35" t="s">
        <v>28</v>
      </c>
      <c r="B16" s="36" t="s">
        <v>99</v>
      </c>
      <c r="C16" s="37" t="s">
        <v>100</v>
      </c>
      <c r="D16" s="68">
        <f>'Average Tariff Increases'!D193</f>
        <v>0.125</v>
      </c>
      <c r="E16" s="68">
        <f>'Average Tariff Increases'!E193</f>
        <v>0.21</v>
      </c>
      <c r="F16" s="68">
        <f>'Average Tariff Increases'!F193</f>
        <v>0.123</v>
      </c>
      <c r="G16" s="68">
        <f>'Average Tariff Increases'!G193</f>
        <v>0.125</v>
      </c>
      <c r="H16" s="69">
        <f>'Average Tariff Increases'!H193</f>
        <v>0.13</v>
      </c>
      <c r="I16" s="68">
        <f>'Average Tariff Increases'!I193</f>
        <v>0.125</v>
      </c>
      <c r="J16" s="68">
        <f>'Average Tariff Increases'!J193</f>
        <v>0.22</v>
      </c>
      <c r="K16" s="68">
        <f>'Average Tariff Increases'!K193</f>
        <v>0.125</v>
      </c>
      <c r="L16" s="68">
        <f>'Average Tariff Increases'!L193</f>
        <v>0.1</v>
      </c>
      <c r="M16" s="69">
        <f>'Average Tariff Increases'!M193</f>
        <v>0.1</v>
      </c>
      <c r="N16" s="68">
        <f>'Average Tariff Increases'!N193</f>
        <v>0.125</v>
      </c>
      <c r="O16" s="68">
        <f>'Average Tariff Increases'!O193</f>
        <v>0.22</v>
      </c>
      <c r="P16" s="68">
        <f>'Average Tariff Increases'!P193</f>
        <v>0.125</v>
      </c>
      <c r="Q16" s="68">
        <f>'Average Tariff Increases'!Q193</f>
        <v>0.1</v>
      </c>
      <c r="R16" s="69">
        <f>'Average Tariff Increases'!R193</f>
        <v>0.1</v>
      </c>
      <c r="S16" s="40" t="e">
        <f>'Average Tariff Increases'!#REF!</f>
        <v>#REF!</v>
      </c>
    </row>
    <row r="17" spans="1:19" ht="11.25">
      <c r="A17" s="35" t="s">
        <v>28</v>
      </c>
      <c r="B17" s="36" t="s">
        <v>125</v>
      </c>
      <c r="C17" s="37" t="s">
        <v>126</v>
      </c>
      <c r="D17" s="68">
        <f>'Average Tariff Increases'!D247</f>
        <v>0.06</v>
      </c>
      <c r="E17" s="68">
        <f>'Average Tariff Increases'!E247</f>
        <v>0.2038</v>
      </c>
      <c r="F17" s="68">
        <f>'Average Tariff Increases'!F247</f>
        <v>0.075</v>
      </c>
      <c r="G17" s="68">
        <f>'Average Tariff Increases'!G247</f>
        <v>0.06</v>
      </c>
      <c r="H17" s="69">
        <f>'Average Tariff Increases'!H247</f>
        <v>0.06</v>
      </c>
      <c r="I17" s="68">
        <f>'Average Tariff Increases'!I247</f>
        <v>0.06</v>
      </c>
      <c r="J17" s="68">
        <f>'Average Tariff Increases'!J247</f>
        <v>0.06</v>
      </c>
      <c r="K17" s="68">
        <f>'Average Tariff Increases'!K247</f>
        <v>0.06</v>
      </c>
      <c r="L17" s="68">
        <f>'Average Tariff Increases'!L247</f>
        <v>0.06</v>
      </c>
      <c r="M17" s="69">
        <f>'Average Tariff Increases'!M247</f>
        <v>0.06</v>
      </c>
      <c r="N17" s="68">
        <f>'Average Tariff Increases'!N247</f>
        <v>0.06</v>
      </c>
      <c r="O17" s="68">
        <f>'Average Tariff Increases'!O247</f>
        <v>0.06</v>
      </c>
      <c r="P17" s="68">
        <f>'Average Tariff Increases'!P247</f>
        <v>0.06</v>
      </c>
      <c r="Q17" s="68">
        <f>'Average Tariff Increases'!Q247</f>
        <v>0.06</v>
      </c>
      <c r="R17" s="69">
        <f>'Average Tariff Increases'!R247</f>
        <v>0.06</v>
      </c>
      <c r="S17" s="40" t="e">
        <f>'Average Tariff Increases'!#REF!</f>
        <v>#REF!</v>
      </c>
    </row>
    <row r="18" spans="1:19" ht="11.25">
      <c r="A18" s="35" t="s">
        <v>28</v>
      </c>
      <c r="B18" s="36" t="s">
        <v>153</v>
      </c>
      <c r="C18" s="37" t="s">
        <v>154</v>
      </c>
      <c r="D18" s="68">
        <f>'Average Tariff Increases'!D286</f>
        <v>0.03</v>
      </c>
      <c r="E18" s="68">
        <f>'Average Tariff Increases'!E286</f>
        <v>0.19</v>
      </c>
      <c r="F18" s="68">
        <f>'Average Tariff Increases'!F286</f>
        <v>0.07</v>
      </c>
      <c r="G18" s="68">
        <f>'Average Tariff Increases'!G286</f>
        <v>0.06</v>
      </c>
      <c r="H18" s="69">
        <f>'Average Tariff Increases'!H286</f>
        <v>0.08</v>
      </c>
      <c r="I18" s="68">
        <f>'Average Tariff Increases'!I286</f>
        <v>0.05</v>
      </c>
      <c r="J18" s="68">
        <f>'Average Tariff Increases'!J286</f>
        <v>0.2341</v>
      </c>
      <c r="K18" s="68">
        <f>'Average Tariff Increases'!K286</f>
        <v>0.08</v>
      </c>
      <c r="L18" s="68">
        <f>'Average Tariff Increases'!L286</f>
        <v>0.08</v>
      </c>
      <c r="M18" s="69">
        <f>'Average Tariff Increases'!M286</f>
        <v>0.1</v>
      </c>
      <c r="N18" s="68">
        <f>'Average Tariff Increases'!N286</f>
        <v>0.07</v>
      </c>
      <c r="O18" s="68">
        <f>'Average Tariff Increases'!O286</f>
        <v>0.22</v>
      </c>
      <c r="P18" s="68">
        <f>'Average Tariff Increases'!P286</f>
        <v>0.1</v>
      </c>
      <c r="Q18" s="68">
        <f>'Average Tariff Increases'!Q286</f>
        <v>0.1</v>
      </c>
      <c r="R18" s="69">
        <f>'Average Tariff Increases'!R286</f>
        <v>0.11</v>
      </c>
      <c r="S18" s="40" t="e">
        <f>'Average Tariff Increases'!#REF!</f>
        <v>#REF!</v>
      </c>
    </row>
    <row r="19" spans="1:19" ht="11.25">
      <c r="A19" s="35" t="s">
        <v>28</v>
      </c>
      <c r="B19" s="36" t="s">
        <v>187</v>
      </c>
      <c r="C19" s="37" t="s">
        <v>188</v>
      </c>
      <c r="D19" s="68">
        <f>'Average Tariff Increases'!D333</f>
        <v>0.0991</v>
      </c>
      <c r="E19" s="68">
        <f>'Average Tariff Increases'!E333</f>
        <v>0.2498</v>
      </c>
      <c r="F19" s="68">
        <f>'Average Tariff Increases'!F333</f>
        <v>0.1195</v>
      </c>
      <c r="G19" s="68">
        <f>'Average Tariff Increases'!G333</f>
        <v>0.099</v>
      </c>
      <c r="H19" s="69">
        <f>'Average Tariff Increases'!H333</f>
        <v>0.08</v>
      </c>
      <c r="I19" s="68">
        <f>'Average Tariff Increases'!I333</f>
        <v>0.095</v>
      </c>
      <c r="J19" s="68">
        <f>'Average Tariff Increases'!J333</f>
        <v>0.214</v>
      </c>
      <c r="K19" s="68">
        <f>'Average Tariff Increases'!K333</f>
        <v>0.09</v>
      </c>
      <c r="L19" s="68">
        <f>'Average Tariff Increases'!L333</f>
        <v>0.065</v>
      </c>
      <c r="M19" s="69">
        <f>'Average Tariff Increases'!M333</f>
        <v>0.063</v>
      </c>
      <c r="N19" s="68">
        <f>'Average Tariff Increases'!N333</f>
        <v>0.075</v>
      </c>
      <c r="O19" s="68">
        <f>'Average Tariff Increases'!O333</f>
        <v>0.204</v>
      </c>
      <c r="P19" s="68">
        <f>'Average Tariff Increases'!P333</f>
        <v>0.05</v>
      </c>
      <c r="Q19" s="68">
        <f>'Average Tariff Increases'!Q333</f>
        <v>0.051</v>
      </c>
      <c r="R19" s="69">
        <f>'Average Tariff Increases'!R333</f>
        <v>0.054</v>
      </c>
      <c r="S19" s="40" t="e">
        <f>'Average Tariff Increases'!#REF!</f>
        <v>#REF!</v>
      </c>
    </row>
    <row r="20" spans="1:19" ht="11.25">
      <c r="A20" s="35" t="s">
        <v>28</v>
      </c>
      <c r="B20" s="36" t="s">
        <v>194</v>
      </c>
      <c r="C20" s="37" t="s">
        <v>195</v>
      </c>
      <c r="D20" s="68">
        <f>'Average Tariff Increases'!D347</f>
        <v>0.06</v>
      </c>
      <c r="E20" s="68">
        <f>'Average Tariff Increases'!E347</f>
        <v>0.204</v>
      </c>
      <c r="F20" s="68">
        <f>'Average Tariff Increases'!F347</f>
        <v>0.1</v>
      </c>
      <c r="G20" s="68">
        <f>'Average Tariff Increases'!G347</f>
        <v>0.09</v>
      </c>
      <c r="H20" s="69">
        <f>'Average Tariff Increases'!H347</f>
        <v>0.09</v>
      </c>
      <c r="I20" s="68">
        <f>'Average Tariff Increases'!I347</f>
        <v>0</v>
      </c>
      <c r="J20" s="68">
        <f>'Average Tariff Increases'!J347</f>
        <v>0</v>
      </c>
      <c r="K20" s="68">
        <f>'Average Tariff Increases'!K347</f>
        <v>0</v>
      </c>
      <c r="L20" s="68">
        <f>'Average Tariff Increases'!L347</f>
        <v>0</v>
      </c>
      <c r="M20" s="69">
        <f>'Average Tariff Increases'!M347</f>
        <v>0</v>
      </c>
      <c r="N20" s="68">
        <f>'Average Tariff Increases'!N347</f>
        <v>0</v>
      </c>
      <c r="O20" s="68">
        <f>'Average Tariff Increases'!O347</f>
        <v>0</v>
      </c>
      <c r="P20" s="68">
        <f>'Average Tariff Increases'!P347</f>
        <v>0</v>
      </c>
      <c r="Q20" s="68">
        <f>'Average Tariff Increases'!Q347</f>
        <v>0</v>
      </c>
      <c r="R20" s="69">
        <f>'Average Tariff Increases'!R347</f>
        <v>0</v>
      </c>
      <c r="S20" s="40" t="e">
        <f>'Average Tariff Increases'!#REF!</f>
        <v>#REF!</v>
      </c>
    </row>
    <row r="21" spans="1:19" ht="11.25">
      <c r="A21" s="35" t="s">
        <v>28</v>
      </c>
      <c r="B21" s="36" t="s">
        <v>196</v>
      </c>
      <c r="C21" s="37" t="s">
        <v>197</v>
      </c>
      <c r="D21" s="68">
        <f>'Average Tariff Increases'!D355</f>
        <v>0.131</v>
      </c>
      <c r="E21" s="68">
        <f>'Average Tariff Increases'!E355</f>
        <v>0</v>
      </c>
      <c r="F21" s="68">
        <f>'Average Tariff Increases'!F355</f>
        <v>0.18</v>
      </c>
      <c r="G21" s="68">
        <f>'Average Tariff Increases'!G355</f>
        <v>0.07</v>
      </c>
      <c r="H21" s="69">
        <f>'Average Tariff Increases'!H355</f>
        <v>0.07</v>
      </c>
      <c r="I21" s="68">
        <f>'Average Tariff Increases'!I355</f>
        <v>0</v>
      </c>
      <c r="J21" s="68">
        <f>'Average Tariff Increases'!J355</f>
        <v>0</v>
      </c>
      <c r="K21" s="68">
        <f>'Average Tariff Increases'!K355</f>
        <v>0</v>
      </c>
      <c r="L21" s="68">
        <f>'Average Tariff Increases'!L355</f>
        <v>0</v>
      </c>
      <c r="M21" s="69">
        <f>'Average Tariff Increases'!M355</f>
        <v>0</v>
      </c>
      <c r="N21" s="68">
        <f>'Average Tariff Increases'!N355</f>
        <v>0</v>
      </c>
      <c r="O21" s="68">
        <f>'Average Tariff Increases'!O355</f>
        <v>0</v>
      </c>
      <c r="P21" s="68">
        <f>'Average Tariff Increases'!P355</f>
        <v>0</v>
      </c>
      <c r="Q21" s="68">
        <f>'Average Tariff Increases'!Q355</f>
        <v>0</v>
      </c>
      <c r="R21" s="69">
        <f>'Average Tariff Increases'!R355</f>
        <v>0</v>
      </c>
      <c r="S21" s="40" t="e">
        <f>'Average Tariff Increases'!#REF!</f>
        <v>#REF!</v>
      </c>
    </row>
    <row r="22" spans="1:19" ht="11.25">
      <c r="A22" s="35" t="s">
        <v>25</v>
      </c>
      <c r="B22" s="36" t="s">
        <v>200</v>
      </c>
      <c r="C22" s="37" t="s">
        <v>201</v>
      </c>
      <c r="D22" s="68">
        <f>'Average Tariff Increases'!D380</f>
        <v>0.059</v>
      </c>
      <c r="E22" s="68">
        <f>'Average Tariff Increases'!E380</f>
        <v>0.1994</v>
      </c>
      <c r="F22" s="68">
        <f>'Average Tariff Increases'!F380</f>
        <v>0.0828</v>
      </c>
      <c r="G22" s="68">
        <f>'Average Tariff Increases'!G380</f>
        <v>0.0828</v>
      </c>
      <c r="H22" s="69">
        <f>'Average Tariff Increases'!H380</f>
        <v>0.055</v>
      </c>
      <c r="I22" s="68">
        <f>'Average Tariff Increases'!I380</f>
        <v>0.1</v>
      </c>
      <c r="J22" s="68">
        <f>'Average Tariff Increases'!J380</f>
        <v>0.2142</v>
      </c>
      <c r="K22" s="68">
        <f>'Average Tariff Increases'!K380</f>
        <v>0.1012</v>
      </c>
      <c r="L22" s="68">
        <f>'Average Tariff Increases'!L380</f>
        <v>0.1012</v>
      </c>
      <c r="M22" s="69">
        <f>'Average Tariff Increases'!M380</f>
        <v>0.055</v>
      </c>
      <c r="N22" s="68">
        <f>'Average Tariff Increases'!N380</f>
        <v>0.054</v>
      </c>
      <c r="O22" s="68">
        <f>'Average Tariff Increases'!O380</f>
        <v>0.2042</v>
      </c>
      <c r="P22" s="68">
        <f>'Average Tariff Increases'!P380</f>
        <v>0.1025</v>
      </c>
      <c r="Q22" s="68">
        <f>'Average Tariff Increases'!Q380</f>
        <v>0.1025</v>
      </c>
      <c r="R22" s="69">
        <f>'Average Tariff Increases'!R380</f>
        <v>0.054</v>
      </c>
      <c r="S22" s="40" t="e">
        <f>'Average Tariff Increases'!#REF!</f>
        <v>#REF!</v>
      </c>
    </row>
    <row r="23" spans="1:19" ht="11.25">
      <c r="A23" s="35" t="s">
        <v>28</v>
      </c>
      <c r="B23" s="36" t="s">
        <v>222</v>
      </c>
      <c r="C23" s="37" t="s">
        <v>223</v>
      </c>
      <c r="D23" s="68">
        <f>'Average Tariff Increases'!D409</f>
        <v>0.06</v>
      </c>
      <c r="E23" s="68">
        <f>'Average Tariff Increases'!E409</f>
        <v>0.2038</v>
      </c>
      <c r="F23" s="68">
        <f>'Average Tariff Increases'!F409</f>
        <v>0.06</v>
      </c>
      <c r="G23" s="68">
        <f>'Average Tariff Increases'!G409</f>
        <v>0.06</v>
      </c>
      <c r="H23" s="69">
        <f>'Average Tariff Increases'!H409</f>
        <v>0.06</v>
      </c>
      <c r="I23" s="68">
        <f>'Average Tariff Increases'!I409</f>
        <v>0.06</v>
      </c>
      <c r="J23" s="68">
        <f>'Average Tariff Increases'!J409</f>
        <v>0.2</v>
      </c>
      <c r="K23" s="68">
        <f>'Average Tariff Increases'!K409</f>
        <v>0.06</v>
      </c>
      <c r="L23" s="68">
        <f>'Average Tariff Increases'!L409</f>
        <v>0.06</v>
      </c>
      <c r="M23" s="69">
        <f>'Average Tariff Increases'!M409</f>
        <v>0.06</v>
      </c>
      <c r="N23" s="68">
        <f>'Average Tariff Increases'!N409</f>
        <v>0.06</v>
      </c>
      <c r="O23" s="68">
        <f>'Average Tariff Increases'!O409</f>
        <v>0.2</v>
      </c>
      <c r="P23" s="68">
        <f>'Average Tariff Increases'!P409</f>
        <v>0.06</v>
      </c>
      <c r="Q23" s="68">
        <f>'Average Tariff Increases'!Q409</f>
        <v>0.06</v>
      </c>
      <c r="R23" s="69">
        <f>'Average Tariff Increases'!R409</f>
        <v>0.06</v>
      </c>
      <c r="S23" s="40" t="e">
        <f>'Average Tariff Increases'!#REF!</f>
        <v>#REF!</v>
      </c>
    </row>
    <row r="24" spans="1:19" ht="11.25">
      <c r="A24" s="35"/>
      <c r="B24" s="36"/>
      <c r="C24" s="37"/>
      <c r="D24" s="75"/>
      <c r="E24" s="75"/>
      <c r="F24" s="75"/>
      <c r="G24" s="75"/>
      <c r="H24" s="76"/>
      <c r="I24" s="75"/>
      <c r="J24" s="75"/>
      <c r="K24" s="75"/>
      <c r="L24" s="75"/>
      <c r="M24" s="76"/>
      <c r="N24" s="75"/>
      <c r="O24" s="75"/>
      <c r="P24" s="75"/>
      <c r="Q24" s="75"/>
      <c r="R24" s="76"/>
      <c r="S24" s="41"/>
    </row>
    <row r="25" spans="1:19" s="30" customFormat="1" ht="12.75">
      <c r="A25" s="65">
        <f>COUNTIF(A7:A23,"A")+COUNTIF(A7:A23,"b")+COUNTIF(A7:A23,"c")</f>
        <v>17</v>
      </c>
      <c r="B25" s="64" t="s">
        <v>238</v>
      </c>
      <c r="C25" s="28"/>
      <c r="D25" s="72" t="e">
        <f aca="true" t="shared" si="0" ref="D25:R25">AVERAGE(D7:D23)</f>
        <v>#REF!</v>
      </c>
      <c r="E25" s="72" t="e">
        <f t="shared" si="0"/>
        <v>#REF!</v>
      </c>
      <c r="F25" s="72" t="e">
        <f t="shared" si="0"/>
        <v>#REF!</v>
      </c>
      <c r="G25" s="72" t="e">
        <f t="shared" si="0"/>
        <v>#REF!</v>
      </c>
      <c r="H25" s="73" t="e">
        <f t="shared" si="0"/>
        <v>#REF!</v>
      </c>
      <c r="I25" s="72" t="e">
        <f t="shared" si="0"/>
        <v>#REF!</v>
      </c>
      <c r="J25" s="72" t="e">
        <f t="shared" si="0"/>
        <v>#REF!</v>
      </c>
      <c r="K25" s="72" t="e">
        <f t="shared" si="0"/>
        <v>#REF!</v>
      </c>
      <c r="L25" s="72" t="e">
        <f t="shared" si="0"/>
        <v>#REF!</v>
      </c>
      <c r="M25" s="73" t="e">
        <f t="shared" si="0"/>
        <v>#REF!</v>
      </c>
      <c r="N25" s="72" t="e">
        <f t="shared" si="0"/>
        <v>#REF!</v>
      </c>
      <c r="O25" s="72" t="e">
        <f t="shared" si="0"/>
        <v>#REF!</v>
      </c>
      <c r="P25" s="72" t="e">
        <f t="shared" si="0"/>
        <v>#REF!</v>
      </c>
      <c r="Q25" s="72" t="e">
        <f t="shared" si="0"/>
        <v>#REF!</v>
      </c>
      <c r="R25" s="73" t="e">
        <f t="shared" si="0"/>
        <v>#REF!</v>
      </c>
      <c r="S25" s="29"/>
    </row>
    <row r="26" spans="1:227" s="34" customFormat="1" ht="11.25">
      <c r="A26" s="43"/>
      <c r="B26" s="44"/>
      <c r="C26" s="45"/>
      <c r="D26" s="46"/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</row>
    <row r="27" spans="1:2" ht="11.25">
      <c r="A27" s="49">
        <f>A25</f>
        <v>17</v>
      </c>
      <c r="B27" s="50">
        <f>IF(A27&lt;&gt;17,"Error",0)</f>
        <v>0</v>
      </c>
    </row>
    <row r="28" ht="11.25" hidden="1"/>
    <row r="29" spans="2:3" ht="11.25" hidden="1">
      <c r="B29" s="51" t="s">
        <v>248</v>
      </c>
      <c r="C29" s="51"/>
    </row>
    <row r="30" spans="2:3" ht="11.25" hidden="1">
      <c r="B30" s="52" t="str">
        <f>'Average Tariff Increases'!B8</f>
        <v>Eastern Cape</v>
      </c>
      <c r="C30" s="53">
        <f>'Average Tariff Increases'!C69</f>
        <v>5</v>
      </c>
    </row>
    <row r="31" spans="2:3" ht="11.25" hidden="1">
      <c r="B31" s="52" t="str">
        <f>'Average Tariff Increases'!B71</f>
        <v>Free State</v>
      </c>
      <c r="C31" s="53">
        <f>'Average Tariff Increases'!C107</f>
        <v>0</v>
      </c>
    </row>
    <row r="32" spans="2:3" ht="11.25" hidden="1">
      <c r="B32" s="52" t="str">
        <f>'Average Tariff Increases'!B109</f>
        <v>Gauteng</v>
      </c>
      <c r="C32" s="53">
        <f>'Average Tariff Increases'!C129</f>
        <v>0</v>
      </c>
    </row>
    <row r="33" spans="2:3" ht="11.25" hidden="1">
      <c r="B33" s="52" t="str">
        <f>'Average Tariff Increases'!B131</f>
        <v>KwaZulu-Natal</v>
      </c>
      <c r="C33" s="53">
        <f>'Average Tariff Increases'!C216</f>
        <v>0</v>
      </c>
    </row>
    <row r="34" spans="2:3" ht="11.25" hidden="1">
      <c r="B34" s="52" t="str">
        <f>'Average Tariff Increases'!B218</f>
        <v>Limpopo</v>
      </c>
      <c r="C34" s="53">
        <f>'Average Tariff Increases'!C261</f>
        <v>4</v>
      </c>
    </row>
    <row r="35" spans="2:3" ht="11.25" hidden="1">
      <c r="B35" s="52" t="str">
        <f>'Average Tariff Increases'!B263</f>
        <v>Mpumalanga</v>
      </c>
      <c r="C35" s="53">
        <f>'Average Tariff Increases'!C293</f>
        <v>0</v>
      </c>
    </row>
    <row r="36" spans="2:3" ht="11.25" hidden="1">
      <c r="B36" s="52" t="str">
        <f>'Average Tariff Increases'!B295</f>
        <v>Northern Cape</v>
      </c>
      <c r="C36" s="53">
        <f>'Average Tariff Increases'!C340</f>
        <v>2</v>
      </c>
    </row>
    <row r="37" spans="2:3" ht="11.25" hidden="1">
      <c r="B37" s="52" t="str">
        <f>'Average Tariff Increases'!B342</f>
        <v>North West</v>
      </c>
      <c r="C37" s="53">
        <f>'Average Tariff Increases'!C376</f>
        <v>0</v>
      </c>
    </row>
    <row r="38" spans="2:3" ht="11.25" hidden="1">
      <c r="B38" s="52" t="str">
        <f>'Average Tariff Increases'!B378</f>
        <v>Western Cape</v>
      </c>
      <c r="C38" s="53">
        <f>'Average Tariff Increases'!C422</f>
        <v>0</v>
      </c>
    </row>
    <row r="39" spans="2:4" ht="11.25" hidden="1">
      <c r="B39" s="54" t="s">
        <v>249</v>
      </c>
      <c r="C39" s="54">
        <f>SUM(C30:C38)</f>
        <v>11</v>
      </c>
      <c r="D39" s="55"/>
    </row>
    <row r="40" ht="11.25" hidden="1"/>
    <row r="44" ht="11.25">
      <c r="H44" s="33"/>
    </row>
  </sheetData>
  <sheetProtection password="F954" sheet="1" objects="1" scenarios="1"/>
  <mergeCells count="4">
    <mergeCell ref="D4:H4"/>
    <mergeCell ref="I4:M4"/>
    <mergeCell ref="N4:R4"/>
    <mergeCell ref="S4:S6"/>
  </mergeCells>
  <conditionalFormatting sqref="B27">
    <cfRule type="cellIs" priority="1" dxfId="0" operator="equal" stopIfTrue="1">
      <formula>"error"</formula>
    </cfRule>
  </conditionalFormatting>
  <printOptions/>
  <pageMargins left="0.75" right="0.75" top="1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440"/>
  <sheetViews>
    <sheetView showGridLines="0"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00390625" style="143" customWidth="1"/>
    <col min="2" max="2" width="36.7109375" style="32" customWidth="1"/>
    <col min="3" max="3" width="7.8515625" style="32" customWidth="1"/>
    <col min="4" max="7" width="10.7109375" style="33" customWidth="1"/>
    <col min="8" max="8" width="10.7109375" style="32" customWidth="1"/>
    <col min="9" max="18" width="10.7109375" style="31" customWidth="1"/>
    <col min="19" max="19" width="9.140625" style="49" customWidth="1"/>
    <col min="20" max="26" width="9.140625" style="31" customWidth="1"/>
    <col min="27" max="33" width="0" style="31" hidden="1" customWidth="1"/>
    <col min="34" max="16384" width="9.140625" style="31" customWidth="1"/>
  </cols>
  <sheetData>
    <row r="1" spans="2:32" ht="11.25">
      <c r="B1" s="106"/>
      <c r="AF1" s="31" t="s">
        <v>235</v>
      </c>
    </row>
    <row r="2" spans="2:32" ht="11.25">
      <c r="B2" s="141" t="s">
        <v>250</v>
      </c>
      <c r="AF2" s="31" t="s">
        <v>236</v>
      </c>
    </row>
    <row r="3" spans="1:32" ht="13.5" customHeight="1">
      <c r="A3" s="144"/>
      <c r="B3" s="107"/>
      <c r="C3" s="108"/>
      <c r="D3" s="109"/>
      <c r="E3" s="110"/>
      <c r="F3" s="110"/>
      <c r="G3" s="110"/>
      <c r="H3" s="111"/>
      <c r="R3" s="34"/>
      <c r="AF3" s="31" t="s">
        <v>237</v>
      </c>
    </row>
    <row r="4" spans="1:18" ht="12.75" customHeight="1">
      <c r="A4" s="145"/>
      <c r="B4" s="112"/>
      <c r="C4" s="113"/>
      <c r="D4" s="114" t="s">
        <v>312</v>
      </c>
      <c r="E4" s="115"/>
      <c r="F4" s="115"/>
      <c r="G4" s="115"/>
      <c r="H4" s="116"/>
      <c r="I4" s="117" t="s">
        <v>313</v>
      </c>
      <c r="J4" s="115"/>
      <c r="K4" s="115"/>
      <c r="L4" s="115"/>
      <c r="M4" s="116"/>
      <c r="N4" s="117" t="s">
        <v>314</v>
      </c>
      <c r="O4" s="115"/>
      <c r="P4" s="115"/>
      <c r="Q4" s="115"/>
      <c r="R4" s="116"/>
    </row>
    <row r="5" spans="1:18" ht="22.5">
      <c r="A5" s="146"/>
      <c r="B5" s="111"/>
      <c r="C5" s="118" t="s">
        <v>21</v>
      </c>
      <c r="D5" s="119" t="s">
        <v>17</v>
      </c>
      <c r="E5" s="120" t="s">
        <v>8</v>
      </c>
      <c r="F5" s="120" t="s">
        <v>9</v>
      </c>
      <c r="G5" s="120" t="s">
        <v>10</v>
      </c>
      <c r="H5" s="121" t="s">
        <v>11</v>
      </c>
      <c r="I5" s="122" t="s">
        <v>17</v>
      </c>
      <c r="J5" s="120" t="s">
        <v>8</v>
      </c>
      <c r="K5" s="120" t="s">
        <v>9</v>
      </c>
      <c r="L5" s="120" t="s">
        <v>10</v>
      </c>
      <c r="M5" s="123" t="s">
        <v>11</v>
      </c>
      <c r="N5" s="122" t="s">
        <v>17</v>
      </c>
      <c r="O5" s="120" t="s">
        <v>8</v>
      </c>
      <c r="P5" s="120" t="s">
        <v>9</v>
      </c>
      <c r="Q5" s="120" t="s">
        <v>10</v>
      </c>
      <c r="R5" s="123" t="s">
        <v>11</v>
      </c>
    </row>
    <row r="6" spans="1:18" ht="18.75" customHeight="1">
      <c r="A6" s="146"/>
      <c r="B6" s="124"/>
      <c r="C6" s="118"/>
      <c r="D6" s="119" t="s">
        <v>22</v>
      </c>
      <c r="E6" s="120" t="s">
        <v>22</v>
      </c>
      <c r="F6" s="120" t="s">
        <v>22</v>
      </c>
      <c r="G6" s="120" t="s">
        <v>22</v>
      </c>
      <c r="H6" s="123" t="s">
        <v>22</v>
      </c>
      <c r="I6" s="122" t="s">
        <v>22</v>
      </c>
      <c r="J6" s="120" t="s">
        <v>22</v>
      </c>
      <c r="K6" s="120" t="s">
        <v>22</v>
      </c>
      <c r="L6" s="120" t="s">
        <v>22</v>
      </c>
      <c r="M6" s="123" t="s">
        <v>22</v>
      </c>
      <c r="N6" s="122" t="s">
        <v>22</v>
      </c>
      <c r="O6" s="120" t="s">
        <v>22</v>
      </c>
      <c r="P6" s="120" t="s">
        <v>22</v>
      </c>
      <c r="Q6" s="120" t="s">
        <v>22</v>
      </c>
      <c r="R6" s="123" t="s">
        <v>22</v>
      </c>
    </row>
    <row r="7" spans="1:18" ht="15.75" customHeight="1">
      <c r="A7" s="56"/>
      <c r="B7" s="57"/>
      <c r="C7" s="77"/>
      <c r="D7" s="58"/>
      <c r="E7" s="58"/>
      <c r="F7" s="58"/>
      <c r="G7" s="58"/>
      <c r="H7" s="78"/>
      <c r="I7" s="79"/>
      <c r="J7" s="58"/>
      <c r="K7" s="58"/>
      <c r="L7" s="58"/>
      <c r="M7" s="78"/>
      <c r="N7" s="79"/>
      <c r="O7" s="58"/>
      <c r="P7" s="58"/>
      <c r="Q7" s="58"/>
      <c r="R7" s="78"/>
    </row>
    <row r="8" spans="1:18" ht="16.5" customHeight="1">
      <c r="A8" s="35"/>
      <c r="B8" s="42" t="s">
        <v>23</v>
      </c>
      <c r="C8" s="80"/>
      <c r="D8" s="125"/>
      <c r="E8" s="125" t="s">
        <v>24</v>
      </c>
      <c r="F8" s="125"/>
      <c r="G8" s="125"/>
      <c r="H8" s="81" t="s">
        <v>24</v>
      </c>
      <c r="I8" s="126"/>
      <c r="J8" s="125" t="s">
        <v>24</v>
      </c>
      <c r="K8" s="125"/>
      <c r="L8" s="125"/>
      <c r="M8" s="81" t="s">
        <v>24</v>
      </c>
      <c r="N8" s="126"/>
      <c r="O8" s="125" t="s">
        <v>24</v>
      </c>
      <c r="P8" s="125"/>
      <c r="Q8" s="125"/>
      <c r="R8" s="81" t="s">
        <v>24</v>
      </c>
    </row>
    <row r="9" spans="1:18" ht="16.5" customHeight="1">
      <c r="A9" s="35"/>
      <c r="B9" s="42"/>
      <c r="C9" s="80"/>
      <c r="D9" s="59"/>
      <c r="E9" s="59"/>
      <c r="F9" s="59"/>
      <c r="G9" s="59"/>
      <c r="H9" s="81"/>
      <c r="I9" s="82"/>
      <c r="J9" s="59"/>
      <c r="K9" s="59"/>
      <c r="L9" s="59"/>
      <c r="M9" s="81"/>
      <c r="N9" s="82"/>
      <c r="O9" s="59"/>
      <c r="P9" s="59"/>
      <c r="Q9" s="59"/>
      <c r="R9" s="81"/>
    </row>
    <row r="10" spans="1:19" ht="12.75" customHeight="1">
      <c r="A10" s="35" t="s">
        <v>25</v>
      </c>
      <c r="B10" s="36" t="s">
        <v>369</v>
      </c>
      <c r="C10" s="83" t="s">
        <v>251</v>
      </c>
      <c r="D10" s="68">
        <v>0.115</v>
      </c>
      <c r="E10" s="68">
        <v>0.248</v>
      </c>
      <c r="F10" s="68">
        <v>0.115</v>
      </c>
      <c r="G10" s="68">
        <v>0.115</v>
      </c>
      <c r="H10" s="142">
        <v>0.115</v>
      </c>
      <c r="I10" s="85">
        <v>0.13</v>
      </c>
      <c r="J10" s="68">
        <v>0.209</v>
      </c>
      <c r="K10" s="68">
        <v>0.13</v>
      </c>
      <c r="L10" s="68">
        <v>0.13</v>
      </c>
      <c r="M10" s="142">
        <v>0.13</v>
      </c>
      <c r="N10" s="85">
        <v>0.13</v>
      </c>
      <c r="O10" s="68">
        <v>0.209</v>
      </c>
      <c r="P10" s="68">
        <v>0.13</v>
      </c>
      <c r="Q10" s="68">
        <v>0.13</v>
      </c>
      <c r="R10" s="142">
        <v>0.13</v>
      </c>
      <c r="S10" s="49">
        <f aca="true" t="shared" si="0" ref="S10:S68">IF(AND(D10=0,E10=0,F10=0,G10=0,H10=0,I10=0,J10=0,K10=0,L10=0,M10=0,N10=0,O10=0,P10=0,Q10=0,R10=0),0,1)</f>
        <v>1</v>
      </c>
    </row>
    <row r="11" spans="1:18" ht="12.75" customHeight="1">
      <c r="A11" s="35" t="s">
        <v>25</v>
      </c>
      <c r="B11" s="36" t="s">
        <v>44</v>
      </c>
      <c r="C11" s="83" t="s">
        <v>316</v>
      </c>
      <c r="D11" s="68">
        <v>0.10400000000000001</v>
      </c>
      <c r="E11" s="68">
        <v>0.2119</v>
      </c>
      <c r="F11" s="68">
        <v>0.12325</v>
      </c>
      <c r="G11" s="68">
        <v>0.10400000000000001</v>
      </c>
      <c r="H11" s="142">
        <v>0.11399999999999999</v>
      </c>
      <c r="I11" s="85">
        <v>0.1105</v>
      </c>
      <c r="J11" s="68">
        <v>0.2063</v>
      </c>
      <c r="K11" s="68">
        <v>0.139</v>
      </c>
      <c r="L11" s="68">
        <v>0.1005</v>
      </c>
      <c r="M11" s="142">
        <v>0.1205</v>
      </c>
      <c r="N11" s="85">
        <v>0.114</v>
      </c>
      <c r="O11" s="68">
        <v>0.2098</v>
      </c>
      <c r="P11" s="68">
        <v>0.1425</v>
      </c>
      <c r="Q11" s="68">
        <v>0.104</v>
      </c>
      <c r="R11" s="142">
        <v>0.124</v>
      </c>
    </row>
    <row r="12" spans="1:18" ht="12.75" customHeight="1">
      <c r="A12" s="35"/>
      <c r="B12" s="36"/>
      <c r="C12" s="83"/>
      <c r="D12" s="68"/>
      <c r="E12" s="68"/>
      <c r="F12" s="68"/>
      <c r="G12" s="68"/>
      <c r="H12" s="84"/>
      <c r="I12" s="85"/>
      <c r="J12" s="68"/>
      <c r="K12" s="68"/>
      <c r="L12" s="68"/>
      <c r="M12" s="84"/>
      <c r="N12" s="85"/>
      <c r="O12" s="68"/>
      <c r="P12" s="68"/>
      <c r="Q12" s="68"/>
      <c r="R12" s="84"/>
    </row>
    <row r="13" spans="1:18" ht="16.5" customHeight="1">
      <c r="A13" s="35"/>
      <c r="B13" s="127" t="str">
        <f>B23&amp;" "&amp;"Municipalities"</f>
        <v>Cacadu Municipalities</v>
      </c>
      <c r="C13" s="83"/>
      <c r="D13" s="128"/>
      <c r="E13" s="128"/>
      <c r="F13" s="128"/>
      <c r="G13" s="128"/>
      <c r="H13" s="129"/>
      <c r="I13" s="130"/>
      <c r="J13" s="128"/>
      <c r="K13" s="128"/>
      <c r="L13" s="128"/>
      <c r="M13" s="129"/>
      <c r="N13" s="130"/>
      <c r="O13" s="128"/>
      <c r="P13" s="128"/>
      <c r="Q13" s="128"/>
      <c r="R13" s="129"/>
    </row>
    <row r="14" spans="1:19" ht="12.75" customHeight="1">
      <c r="A14" s="35" t="s">
        <v>28</v>
      </c>
      <c r="B14" s="36" t="s">
        <v>370</v>
      </c>
      <c r="C14" s="83" t="s">
        <v>29</v>
      </c>
      <c r="D14" s="68">
        <v>0.04</v>
      </c>
      <c r="E14" s="68">
        <v>0.28</v>
      </c>
      <c r="F14" s="68">
        <v>0.265</v>
      </c>
      <c r="G14" s="68">
        <v>0.2</v>
      </c>
      <c r="H14" s="84">
        <v>0.04</v>
      </c>
      <c r="I14" s="85">
        <v>0.04</v>
      </c>
      <c r="J14" s="68">
        <v>0.04</v>
      </c>
      <c r="K14" s="68">
        <v>0.04</v>
      </c>
      <c r="L14" s="68">
        <v>0.04</v>
      </c>
      <c r="M14" s="84">
        <v>0.04</v>
      </c>
      <c r="N14" s="85">
        <v>0.04</v>
      </c>
      <c r="O14" s="68">
        <v>0.04</v>
      </c>
      <c r="P14" s="68">
        <v>0.04</v>
      </c>
      <c r="Q14" s="68">
        <v>0.04</v>
      </c>
      <c r="R14" s="84">
        <v>0.04</v>
      </c>
      <c r="S14" s="49">
        <v>1</v>
      </c>
    </row>
    <row r="15" spans="1:19" ht="12.75" customHeight="1">
      <c r="A15" s="35" t="s">
        <v>28</v>
      </c>
      <c r="B15" s="36" t="s">
        <v>371</v>
      </c>
      <c r="C15" s="83" t="s">
        <v>30</v>
      </c>
      <c r="D15" s="68">
        <v>0.07</v>
      </c>
      <c r="E15" s="68">
        <v>0.1</v>
      </c>
      <c r="F15" s="68">
        <v>0.07</v>
      </c>
      <c r="G15" s="68">
        <v>0.07</v>
      </c>
      <c r="H15" s="84">
        <v>0.07</v>
      </c>
      <c r="I15" s="85">
        <v>0.07</v>
      </c>
      <c r="J15" s="68">
        <v>0.07</v>
      </c>
      <c r="K15" s="68">
        <v>0.07</v>
      </c>
      <c r="L15" s="68">
        <v>0.07</v>
      </c>
      <c r="M15" s="84">
        <v>0.07</v>
      </c>
      <c r="N15" s="85">
        <v>0.088</v>
      </c>
      <c r="O15" s="68">
        <v>0.088</v>
      </c>
      <c r="P15" s="68">
        <v>0.088</v>
      </c>
      <c r="Q15" s="68">
        <v>0.088</v>
      </c>
      <c r="R15" s="84">
        <v>0.088</v>
      </c>
      <c r="S15" s="49">
        <v>1</v>
      </c>
    </row>
    <row r="16" spans="1:19" ht="12.75" customHeight="1">
      <c r="A16" s="35" t="s">
        <v>28</v>
      </c>
      <c r="B16" s="36" t="s">
        <v>372</v>
      </c>
      <c r="C16" s="83" t="s">
        <v>31</v>
      </c>
      <c r="D16" s="68">
        <v>0.06</v>
      </c>
      <c r="E16" s="68">
        <v>0.15</v>
      </c>
      <c r="F16" s="68">
        <v>0.06</v>
      </c>
      <c r="G16" s="68">
        <v>0.2</v>
      </c>
      <c r="H16" s="84">
        <v>0.2</v>
      </c>
      <c r="I16" s="85">
        <v>0.06</v>
      </c>
      <c r="J16" s="68">
        <v>0.06</v>
      </c>
      <c r="K16" s="68">
        <v>0.06</v>
      </c>
      <c r="L16" s="68">
        <v>0.06</v>
      </c>
      <c r="M16" s="84">
        <v>0.06</v>
      </c>
      <c r="N16" s="85">
        <v>0.06</v>
      </c>
      <c r="O16" s="68">
        <v>0.06</v>
      </c>
      <c r="P16" s="68">
        <v>0.06</v>
      </c>
      <c r="Q16" s="68">
        <v>0.06</v>
      </c>
      <c r="R16" s="84">
        <v>0.06</v>
      </c>
      <c r="S16" s="49">
        <v>1</v>
      </c>
    </row>
    <row r="17" spans="1:19" ht="12.75" customHeight="1">
      <c r="A17" s="35" t="s">
        <v>28</v>
      </c>
      <c r="B17" s="36" t="s">
        <v>373</v>
      </c>
      <c r="C17" s="83" t="s">
        <v>32</v>
      </c>
      <c r="D17" s="68">
        <v>0.09</v>
      </c>
      <c r="E17" s="68">
        <v>0.2038</v>
      </c>
      <c r="F17" s="68">
        <v>0.085</v>
      </c>
      <c r="G17" s="68">
        <v>0.085</v>
      </c>
      <c r="H17" s="84">
        <v>0.085</v>
      </c>
      <c r="I17" s="85">
        <v>0.09</v>
      </c>
      <c r="J17" s="68">
        <v>0.2038</v>
      </c>
      <c r="K17" s="68">
        <v>0.085</v>
      </c>
      <c r="L17" s="68">
        <v>0.085</v>
      </c>
      <c r="M17" s="84">
        <v>0.085</v>
      </c>
      <c r="N17" s="85">
        <v>0.09</v>
      </c>
      <c r="O17" s="68">
        <v>0.2038</v>
      </c>
      <c r="P17" s="68">
        <v>0.085</v>
      </c>
      <c r="Q17" s="68">
        <v>0.085</v>
      </c>
      <c r="R17" s="84">
        <v>0.085</v>
      </c>
      <c r="S17" s="49">
        <v>1</v>
      </c>
    </row>
    <row r="18" spans="1:19" ht="12.75" customHeight="1">
      <c r="A18" s="35" t="s">
        <v>28</v>
      </c>
      <c r="B18" s="36" t="s">
        <v>374</v>
      </c>
      <c r="C18" s="83" t="s">
        <v>33</v>
      </c>
      <c r="D18" s="68">
        <v>0.1</v>
      </c>
      <c r="E18" s="68">
        <v>0.2038</v>
      </c>
      <c r="F18" s="68">
        <v>0.1</v>
      </c>
      <c r="G18" s="68">
        <v>0.13</v>
      </c>
      <c r="H18" s="84">
        <v>0.13</v>
      </c>
      <c r="I18" s="85">
        <v>0</v>
      </c>
      <c r="J18" s="68">
        <v>0</v>
      </c>
      <c r="K18" s="68">
        <v>0</v>
      </c>
      <c r="L18" s="68">
        <v>0</v>
      </c>
      <c r="M18" s="84">
        <v>0</v>
      </c>
      <c r="N18" s="85">
        <v>0</v>
      </c>
      <c r="O18" s="68">
        <v>0</v>
      </c>
      <c r="P18" s="68">
        <v>0</v>
      </c>
      <c r="Q18" s="68">
        <v>0</v>
      </c>
      <c r="R18" s="84">
        <v>0</v>
      </c>
      <c r="S18" s="49">
        <v>1</v>
      </c>
    </row>
    <row r="19" spans="1:19" ht="12.75" customHeight="1">
      <c r="A19" s="35" t="s">
        <v>28</v>
      </c>
      <c r="B19" s="36" t="s">
        <v>375</v>
      </c>
      <c r="C19" s="83" t="s">
        <v>34</v>
      </c>
      <c r="D19" s="68">
        <v>0.06</v>
      </c>
      <c r="E19" s="68">
        <v>0.2</v>
      </c>
      <c r="F19" s="68">
        <v>0.06</v>
      </c>
      <c r="G19" s="68">
        <v>0.06</v>
      </c>
      <c r="H19" s="84">
        <v>0.06</v>
      </c>
      <c r="I19" s="85">
        <v>0.06</v>
      </c>
      <c r="J19" s="68">
        <v>0.2</v>
      </c>
      <c r="K19" s="68">
        <v>0.06</v>
      </c>
      <c r="L19" s="68">
        <v>0.06</v>
      </c>
      <c r="M19" s="84">
        <v>0.05</v>
      </c>
      <c r="N19" s="85">
        <v>0.05</v>
      </c>
      <c r="O19" s="68">
        <v>0.5</v>
      </c>
      <c r="P19" s="68">
        <v>0.05</v>
      </c>
      <c r="Q19" s="68">
        <v>0.05</v>
      </c>
      <c r="R19" s="84">
        <v>0.05</v>
      </c>
      <c r="S19" s="49">
        <v>1</v>
      </c>
    </row>
    <row r="20" spans="1:19" ht="12.75" customHeight="1">
      <c r="A20" s="35" t="s">
        <v>28</v>
      </c>
      <c r="B20" s="36" t="s">
        <v>376</v>
      </c>
      <c r="C20" s="83" t="s">
        <v>35</v>
      </c>
      <c r="D20" s="75">
        <v>0</v>
      </c>
      <c r="E20" s="75">
        <v>0</v>
      </c>
      <c r="F20" s="75">
        <v>0</v>
      </c>
      <c r="G20" s="75">
        <v>0</v>
      </c>
      <c r="H20" s="95">
        <v>0</v>
      </c>
      <c r="I20" s="96">
        <v>0</v>
      </c>
      <c r="J20" s="75">
        <v>0</v>
      </c>
      <c r="K20" s="75">
        <v>0</v>
      </c>
      <c r="L20" s="75">
        <v>0</v>
      </c>
      <c r="M20" s="95">
        <v>0</v>
      </c>
      <c r="N20" s="96">
        <v>0</v>
      </c>
      <c r="O20" s="75">
        <v>0</v>
      </c>
      <c r="P20" s="75">
        <v>0</v>
      </c>
      <c r="Q20" s="75">
        <v>0</v>
      </c>
      <c r="R20" s="95">
        <v>0</v>
      </c>
      <c r="S20" s="49">
        <v>0</v>
      </c>
    </row>
    <row r="21" spans="1:19" ht="12.75" customHeight="1">
      <c r="A21" s="35" t="s">
        <v>28</v>
      </c>
      <c r="B21" s="36" t="s">
        <v>377</v>
      </c>
      <c r="C21" s="83" t="s">
        <v>36</v>
      </c>
      <c r="D21" s="68">
        <v>0.1425</v>
      </c>
      <c r="E21" s="68">
        <v>0.2189</v>
      </c>
      <c r="F21" s="68">
        <v>0.1918</v>
      </c>
      <c r="G21" s="68">
        <v>0.1342</v>
      </c>
      <c r="H21" s="84">
        <v>0.053</v>
      </c>
      <c r="I21" s="85">
        <v>0.053</v>
      </c>
      <c r="J21" s="68">
        <v>0.0535</v>
      </c>
      <c r="K21" s="68">
        <v>0.053</v>
      </c>
      <c r="L21" s="68">
        <v>0.053</v>
      </c>
      <c r="M21" s="84">
        <v>0.055</v>
      </c>
      <c r="N21" s="85">
        <v>0.055</v>
      </c>
      <c r="O21" s="68">
        <v>0.055</v>
      </c>
      <c r="P21" s="68">
        <v>0.055</v>
      </c>
      <c r="Q21" s="68">
        <v>0.055</v>
      </c>
      <c r="R21" s="84">
        <v>0.055</v>
      </c>
      <c r="S21" s="49">
        <v>1</v>
      </c>
    </row>
    <row r="22" spans="1:19" ht="12.75" customHeight="1">
      <c r="A22" s="35" t="s">
        <v>28</v>
      </c>
      <c r="B22" s="36" t="s">
        <v>378</v>
      </c>
      <c r="C22" s="83" t="s">
        <v>37</v>
      </c>
      <c r="D22" s="75">
        <v>0</v>
      </c>
      <c r="E22" s="75">
        <v>0</v>
      </c>
      <c r="F22" s="75">
        <v>0</v>
      </c>
      <c r="G22" s="75">
        <v>0</v>
      </c>
      <c r="H22" s="95">
        <v>0</v>
      </c>
      <c r="I22" s="96">
        <v>0</v>
      </c>
      <c r="J22" s="75">
        <v>0</v>
      </c>
      <c r="K22" s="75">
        <v>0</v>
      </c>
      <c r="L22" s="75">
        <v>0</v>
      </c>
      <c r="M22" s="95">
        <v>0</v>
      </c>
      <c r="N22" s="96">
        <v>0</v>
      </c>
      <c r="O22" s="75">
        <v>0</v>
      </c>
      <c r="P22" s="75">
        <v>0</v>
      </c>
      <c r="Q22" s="75">
        <v>0</v>
      </c>
      <c r="R22" s="95">
        <v>0</v>
      </c>
      <c r="S22" s="49">
        <v>0</v>
      </c>
    </row>
    <row r="23" spans="1:19" ht="12.75" customHeight="1">
      <c r="A23" s="35" t="s">
        <v>38</v>
      </c>
      <c r="B23" s="36" t="s">
        <v>379</v>
      </c>
      <c r="C23" s="83" t="s">
        <v>39</v>
      </c>
      <c r="D23" s="68" t="s">
        <v>634</v>
      </c>
      <c r="E23" s="68" t="s">
        <v>634</v>
      </c>
      <c r="F23" s="68" t="s">
        <v>634</v>
      </c>
      <c r="G23" s="68" t="s">
        <v>634</v>
      </c>
      <c r="H23" s="84" t="s">
        <v>634</v>
      </c>
      <c r="I23" s="85" t="s">
        <v>634</v>
      </c>
      <c r="J23" s="68" t="s">
        <v>634</v>
      </c>
      <c r="K23" s="68" t="s">
        <v>634</v>
      </c>
      <c r="L23" s="68" t="s">
        <v>634</v>
      </c>
      <c r="M23" s="84" t="s">
        <v>634</v>
      </c>
      <c r="N23" s="85" t="s">
        <v>634</v>
      </c>
      <c r="O23" s="68" t="s">
        <v>634</v>
      </c>
      <c r="P23" s="68" t="s">
        <v>634</v>
      </c>
      <c r="Q23" s="68" t="s">
        <v>634</v>
      </c>
      <c r="R23" s="84" t="s">
        <v>634</v>
      </c>
      <c r="S23" s="49">
        <v>1</v>
      </c>
    </row>
    <row r="24" spans="1:18" ht="12.75" customHeight="1">
      <c r="A24" s="35"/>
      <c r="B24" s="60"/>
      <c r="C24" s="83"/>
      <c r="D24" s="68"/>
      <c r="E24" s="68"/>
      <c r="F24" s="68"/>
      <c r="G24" s="68"/>
      <c r="H24" s="84"/>
      <c r="I24" s="85"/>
      <c r="J24" s="68"/>
      <c r="K24" s="68"/>
      <c r="L24" s="68"/>
      <c r="M24" s="84"/>
      <c r="N24" s="85"/>
      <c r="O24" s="68"/>
      <c r="P24" s="68"/>
      <c r="Q24" s="68"/>
      <c r="R24" s="84"/>
    </row>
    <row r="25" spans="1:18" ht="16.5" customHeight="1">
      <c r="A25" s="35"/>
      <c r="B25" s="127" t="str">
        <f>B33&amp;" "&amp;"Municipalities"</f>
        <v>Amathole Municipalities</v>
      </c>
      <c r="C25" s="83"/>
      <c r="D25" s="128"/>
      <c r="E25" s="128"/>
      <c r="F25" s="128"/>
      <c r="G25" s="128"/>
      <c r="H25" s="129"/>
      <c r="I25" s="130"/>
      <c r="J25" s="128"/>
      <c r="K25" s="128"/>
      <c r="L25" s="128"/>
      <c r="M25" s="129"/>
      <c r="N25" s="130"/>
      <c r="O25" s="128"/>
      <c r="P25" s="128"/>
      <c r="Q25" s="128"/>
      <c r="R25" s="129"/>
    </row>
    <row r="26" spans="1:19" ht="12.75" customHeight="1">
      <c r="A26" s="35" t="s">
        <v>28</v>
      </c>
      <c r="B26" s="36" t="s">
        <v>380</v>
      </c>
      <c r="C26" s="83" t="s">
        <v>40</v>
      </c>
      <c r="D26" s="68">
        <v>0.05</v>
      </c>
      <c r="E26" s="68" t="s">
        <v>634</v>
      </c>
      <c r="F26" s="68" t="s">
        <v>634</v>
      </c>
      <c r="G26" s="68" t="s">
        <v>634</v>
      </c>
      <c r="H26" s="84">
        <v>0.05</v>
      </c>
      <c r="I26" s="85">
        <v>0.05</v>
      </c>
      <c r="J26" s="68" t="s">
        <v>634</v>
      </c>
      <c r="K26" s="68" t="s">
        <v>634</v>
      </c>
      <c r="L26" s="68" t="s">
        <v>634</v>
      </c>
      <c r="M26" s="84">
        <v>0.05</v>
      </c>
      <c r="N26" s="85">
        <v>0.06</v>
      </c>
      <c r="O26" s="68" t="s">
        <v>634</v>
      </c>
      <c r="P26" s="68" t="s">
        <v>634</v>
      </c>
      <c r="Q26" s="68" t="s">
        <v>634</v>
      </c>
      <c r="R26" s="84">
        <v>0.06</v>
      </c>
      <c r="S26" s="49">
        <f t="shared" si="0"/>
        <v>1</v>
      </c>
    </row>
    <row r="27" spans="1:19" ht="12.75" customHeight="1">
      <c r="A27" s="35" t="s">
        <v>28</v>
      </c>
      <c r="B27" s="36" t="s">
        <v>381</v>
      </c>
      <c r="C27" s="83" t="s">
        <v>41</v>
      </c>
      <c r="D27" s="68">
        <v>0.0608</v>
      </c>
      <c r="E27" s="68">
        <v>0</v>
      </c>
      <c r="F27" s="68">
        <v>0</v>
      </c>
      <c r="G27" s="68">
        <v>0</v>
      </c>
      <c r="H27" s="84">
        <v>0.0608</v>
      </c>
      <c r="I27" s="85">
        <v>0.053</v>
      </c>
      <c r="J27" s="68">
        <v>0</v>
      </c>
      <c r="K27" s="68">
        <v>0</v>
      </c>
      <c r="L27" s="68">
        <v>0</v>
      </c>
      <c r="M27" s="84">
        <v>0.053</v>
      </c>
      <c r="N27" s="85">
        <v>0.055</v>
      </c>
      <c r="O27" s="68">
        <v>0</v>
      </c>
      <c r="P27" s="68">
        <v>0</v>
      </c>
      <c r="Q27" s="68">
        <v>0</v>
      </c>
      <c r="R27" s="84">
        <v>0.055</v>
      </c>
      <c r="S27" s="49">
        <f t="shared" si="0"/>
        <v>1</v>
      </c>
    </row>
    <row r="28" spans="1:19" ht="12.75" customHeight="1">
      <c r="A28" s="35" t="s">
        <v>28</v>
      </c>
      <c r="B28" s="36" t="s">
        <v>382</v>
      </c>
      <c r="C28" s="83" t="s">
        <v>42</v>
      </c>
      <c r="D28" s="68">
        <v>0.001</v>
      </c>
      <c r="E28" s="68">
        <v>0.05</v>
      </c>
      <c r="F28" s="68" t="s">
        <v>634</v>
      </c>
      <c r="G28" s="68" t="s">
        <v>634</v>
      </c>
      <c r="H28" s="84">
        <v>0.1</v>
      </c>
      <c r="I28" s="85">
        <v>0.05</v>
      </c>
      <c r="J28" s="68">
        <v>0.05</v>
      </c>
      <c r="K28" s="68" t="s">
        <v>634</v>
      </c>
      <c r="L28" s="68" t="s">
        <v>634</v>
      </c>
      <c r="M28" s="84">
        <v>0.05</v>
      </c>
      <c r="N28" s="85">
        <v>0.05</v>
      </c>
      <c r="O28" s="68" t="s">
        <v>634</v>
      </c>
      <c r="P28" s="68" t="s">
        <v>634</v>
      </c>
      <c r="Q28" s="68" t="s">
        <v>634</v>
      </c>
      <c r="R28" s="84">
        <v>0.05</v>
      </c>
      <c r="S28" s="49">
        <f t="shared" si="0"/>
        <v>1</v>
      </c>
    </row>
    <row r="29" spans="1:19" ht="12.75" customHeight="1">
      <c r="A29" s="35" t="s">
        <v>28</v>
      </c>
      <c r="B29" s="36" t="s">
        <v>383</v>
      </c>
      <c r="C29" s="83" t="s">
        <v>43</v>
      </c>
      <c r="D29" s="68">
        <v>0.05</v>
      </c>
      <c r="E29" s="68">
        <v>0.2</v>
      </c>
      <c r="F29" s="68" t="s">
        <v>634</v>
      </c>
      <c r="G29" s="68" t="s">
        <v>634</v>
      </c>
      <c r="H29" s="84">
        <v>0.08</v>
      </c>
      <c r="I29" s="85">
        <v>0.05</v>
      </c>
      <c r="J29" s="68">
        <v>0.19</v>
      </c>
      <c r="K29" s="68" t="s">
        <v>634</v>
      </c>
      <c r="L29" s="68" t="s">
        <v>634</v>
      </c>
      <c r="M29" s="84">
        <v>0.19</v>
      </c>
      <c r="N29" s="85">
        <v>0.05</v>
      </c>
      <c r="O29" s="68">
        <v>0.19</v>
      </c>
      <c r="P29" s="68" t="s">
        <v>634</v>
      </c>
      <c r="Q29" s="68" t="s">
        <v>634</v>
      </c>
      <c r="R29" s="84">
        <v>0.19</v>
      </c>
      <c r="S29" s="49">
        <f t="shared" si="0"/>
        <v>1</v>
      </c>
    </row>
    <row r="30" spans="1:19" ht="12.75" customHeight="1">
      <c r="A30" s="35" t="s">
        <v>28</v>
      </c>
      <c r="B30" s="36" t="s">
        <v>384</v>
      </c>
      <c r="C30" s="83" t="s">
        <v>46</v>
      </c>
      <c r="D30" s="68">
        <v>0.164</v>
      </c>
      <c r="E30" s="68" t="s">
        <v>634</v>
      </c>
      <c r="F30" s="68" t="s">
        <v>634</v>
      </c>
      <c r="G30" s="68" t="s">
        <v>634</v>
      </c>
      <c r="H30" s="84">
        <v>-0.052</v>
      </c>
      <c r="I30" s="85">
        <v>0.059</v>
      </c>
      <c r="J30" s="68" t="s">
        <v>634</v>
      </c>
      <c r="K30" s="68" t="s">
        <v>634</v>
      </c>
      <c r="L30" s="68" t="s">
        <v>634</v>
      </c>
      <c r="M30" s="84">
        <v>0.06</v>
      </c>
      <c r="N30" s="85">
        <v>0.056</v>
      </c>
      <c r="O30" s="68" t="s">
        <v>634</v>
      </c>
      <c r="P30" s="68" t="s">
        <v>634</v>
      </c>
      <c r="Q30" s="68" t="s">
        <v>634</v>
      </c>
      <c r="R30" s="84">
        <v>0.06</v>
      </c>
      <c r="S30" s="49">
        <f t="shared" si="0"/>
        <v>1</v>
      </c>
    </row>
    <row r="31" spans="1:19" ht="12.75" customHeight="1">
      <c r="A31" s="35" t="s">
        <v>28</v>
      </c>
      <c r="B31" s="36" t="s">
        <v>385</v>
      </c>
      <c r="C31" s="83" t="s">
        <v>47</v>
      </c>
      <c r="D31" s="68">
        <v>0.18</v>
      </c>
      <c r="E31" s="68" t="s">
        <v>634</v>
      </c>
      <c r="F31" s="68" t="s">
        <v>634</v>
      </c>
      <c r="G31" s="68" t="s">
        <v>634</v>
      </c>
      <c r="H31" s="84">
        <v>0.05</v>
      </c>
      <c r="I31" s="85">
        <v>0.22</v>
      </c>
      <c r="J31" s="68" t="s">
        <v>634</v>
      </c>
      <c r="K31" s="68" t="s">
        <v>634</v>
      </c>
      <c r="L31" s="68" t="s">
        <v>634</v>
      </c>
      <c r="M31" s="84">
        <v>0.05</v>
      </c>
      <c r="N31" s="85">
        <v>0.22</v>
      </c>
      <c r="O31" s="68" t="s">
        <v>634</v>
      </c>
      <c r="P31" s="68" t="s">
        <v>634</v>
      </c>
      <c r="Q31" s="68" t="s">
        <v>634</v>
      </c>
      <c r="R31" s="84">
        <v>0.05</v>
      </c>
      <c r="S31" s="49">
        <f t="shared" si="0"/>
        <v>1</v>
      </c>
    </row>
    <row r="32" spans="1:19" ht="12.75" customHeight="1">
      <c r="A32" s="35" t="s">
        <v>28</v>
      </c>
      <c r="B32" s="36" t="s">
        <v>386</v>
      </c>
      <c r="C32" s="83" t="s">
        <v>48</v>
      </c>
      <c r="D32" s="68">
        <v>0</v>
      </c>
      <c r="E32" s="68">
        <v>0</v>
      </c>
      <c r="F32" s="68" t="s">
        <v>634</v>
      </c>
      <c r="G32" s="68" t="s">
        <v>634</v>
      </c>
      <c r="H32" s="84">
        <v>0</v>
      </c>
      <c r="I32" s="85">
        <v>0</v>
      </c>
      <c r="J32" s="68">
        <v>0</v>
      </c>
      <c r="K32" s="68" t="s">
        <v>634</v>
      </c>
      <c r="L32" s="68" t="s">
        <v>634</v>
      </c>
      <c r="M32" s="84">
        <v>0</v>
      </c>
      <c r="N32" s="85">
        <v>0</v>
      </c>
      <c r="O32" s="68">
        <v>0</v>
      </c>
      <c r="P32" s="68" t="s">
        <v>634</v>
      </c>
      <c r="Q32" s="68" t="s">
        <v>634</v>
      </c>
      <c r="R32" s="84">
        <v>0</v>
      </c>
      <c r="S32" s="49">
        <f t="shared" si="0"/>
        <v>1</v>
      </c>
    </row>
    <row r="33" spans="1:19" ht="12.75" customHeight="1">
      <c r="A33" s="35" t="s">
        <v>38</v>
      </c>
      <c r="B33" s="36" t="s">
        <v>387</v>
      </c>
      <c r="C33" s="83" t="s">
        <v>49</v>
      </c>
      <c r="D33" s="68" t="s">
        <v>634</v>
      </c>
      <c r="E33" s="68" t="s">
        <v>634</v>
      </c>
      <c r="F33" s="68">
        <v>0.05</v>
      </c>
      <c r="G33" s="68">
        <v>0.08</v>
      </c>
      <c r="H33" s="84" t="s">
        <v>634</v>
      </c>
      <c r="I33" s="85" t="s">
        <v>634</v>
      </c>
      <c r="J33" s="68" t="s">
        <v>634</v>
      </c>
      <c r="K33" s="68">
        <v>0.05</v>
      </c>
      <c r="L33" s="68">
        <v>0.04</v>
      </c>
      <c r="M33" s="84" t="s">
        <v>634</v>
      </c>
      <c r="N33" s="85" t="s">
        <v>634</v>
      </c>
      <c r="O33" s="68" t="s">
        <v>634</v>
      </c>
      <c r="P33" s="68">
        <v>0.05</v>
      </c>
      <c r="Q33" s="68">
        <v>0.04</v>
      </c>
      <c r="R33" s="84" t="s">
        <v>634</v>
      </c>
      <c r="S33" s="49">
        <f t="shared" si="0"/>
        <v>1</v>
      </c>
    </row>
    <row r="34" spans="1:18" ht="12.75" customHeight="1">
      <c r="A34" s="35"/>
      <c r="B34" s="36"/>
      <c r="C34" s="83"/>
      <c r="D34" s="68"/>
      <c r="E34" s="68"/>
      <c r="F34" s="68"/>
      <c r="G34" s="68"/>
      <c r="H34" s="84"/>
      <c r="I34" s="85"/>
      <c r="J34" s="68"/>
      <c r="K34" s="68"/>
      <c r="L34" s="68"/>
      <c r="M34" s="84"/>
      <c r="N34" s="85"/>
      <c r="O34" s="68"/>
      <c r="P34" s="68"/>
      <c r="Q34" s="68"/>
      <c r="R34" s="84"/>
    </row>
    <row r="35" spans="1:18" ht="16.5" customHeight="1">
      <c r="A35" s="35"/>
      <c r="B35" s="127" t="str">
        <f>B44&amp;" "&amp;"Municipalities"</f>
        <v>Chris Hani Municipalities</v>
      </c>
      <c r="C35" s="83"/>
      <c r="D35" s="128"/>
      <c r="E35" s="128"/>
      <c r="F35" s="128"/>
      <c r="G35" s="128"/>
      <c r="H35" s="129"/>
      <c r="I35" s="130"/>
      <c r="J35" s="128"/>
      <c r="K35" s="128"/>
      <c r="L35" s="128"/>
      <c r="M35" s="129"/>
      <c r="N35" s="130"/>
      <c r="O35" s="128"/>
      <c r="P35" s="128"/>
      <c r="Q35" s="128"/>
      <c r="R35" s="129"/>
    </row>
    <row r="36" spans="1:19" ht="12.75" customHeight="1">
      <c r="A36" s="35" t="s">
        <v>28</v>
      </c>
      <c r="B36" s="36" t="s">
        <v>388</v>
      </c>
      <c r="C36" s="83" t="s">
        <v>50</v>
      </c>
      <c r="D36" s="68">
        <v>0.1</v>
      </c>
      <c r="E36" s="68">
        <v>0.1296</v>
      </c>
      <c r="F36" s="68">
        <v>0.06</v>
      </c>
      <c r="G36" s="68">
        <v>0.1</v>
      </c>
      <c r="H36" s="84">
        <v>0.1</v>
      </c>
      <c r="I36" s="85">
        <v>0.1</v>
      </c>
      <c r="J36" s="68">
        <v>0.1296</v>
      </c>
      <c r="K36" s="68">
        <v>0.06</v>
      </c>
      <c r="L36" s="68">
        <v>0.1</v>
      </c>
      <c r="M36" s="84">
        <v>0.1</v>
      </c>
      <c r="N36" s="85">
        <v>0.1</v>
      </c>
      <c r="O36" s="68">
        <v>0.15</v>
      </c>
      <c r="P36" s="68">
        <v>0.06</v>
      </c>
      <c r="Q36" s="68">
        <v>0.1</v>
      </c>
      <c r="R36" s="84">
        <v>0.1</v>
      </c>
      <c r="S36" s="49">
        <f t="shared" si="0"/>
        <v>1</v>
      </c>
    </row>
    <row r="37" spans="1:19" ht="12.75" customHeight="1">
      <c r="A37" s="35" t="s">
        <v>28</v>
      </c>
      <c r="B37" s="36" t="s">
        <v>389</v>
      </c>
      <c r="C37" s="83" t="s">
        <v>51</v>
      </c>
      <c r="D37" s="68">
        <v>0.06</v>
      </c>
      <c r="E37" s="68">
        <v>0.2038</v>
      </c>
      <c r="F37" s="68">
        <v>0.06</v>
      </c>
      <c r="G37" s="68">
        <v>0.06</v>
      </c>
      <c r="H37" s="84">
        <v>0.16</v>
      </c>
      <c r="I37" s="85">
        <v>0.06</v>
      </c>
      <c r="J37" s="68">
        <v>0.19</v>
      </c>
      <c r="K37" s="68">
        <v>0.06</v>
      </c>
      <c r="L37" s="68">
        <v>0.06</v>
      </c>
      <c r="M37" s="84">
        <v>0.1</v>
      </c>
      <c r="N37" s="85">
        <v>0.06</v>
      </c>
      <c r="O37" s="68">
        <v>0.19</v>
      </c>
      <c r="P37" s="68">
        <v>0.06</v>
      </c>
      <c r="Q37" s="68">
        <v>0.06</v>
      </c>
      <c r="R37" s="84">
        <v>0.1</v>
      </c>
      <c r="S37" s="49">
        <f t="shared" si="0"/>
        <v>1</v>
      </c>
    </row>
    <row r="38" spans="1:19" ht="12.75" customHeight="1">
      <c r="A38" s="35" t="s">
        <v>28</v>
      </c>
      <c r="B38" s="36" t="s">
        <v>390</v>
      </c>
      <c r="C38" s="83" t="s">
        <v>52</v>
      </c>
      <c r="D38" s="68">
        <v>0.095</v>
      </c>
      <c r="E38" s="68">
        <v>0.2038</v>
      </c>
      <c r="F38" s="68">
        <v>0.12</v>
      </c>
      <c r="G38" s="68">
        <v>0.12</v>
      </c>
      <c r="H38" s="84">
        <v>0.095</v>
      </c>
      <c r="I38" s="85">
        <v>0.09</v>
      </c>
      <c r="J38" s="68">
        <v>0.19</v>
      </c>
      <c r="K38" s="68">
        <v>0.12</v>
      </c>
      <c r="L38" s="68">
        <v>0.12</v>
      </c>
      <c r="M38" s="84">
        <v>0.09</v>
      </c>
      <c r="N38" s="85">
        <v>0.09</v>
      </c>
      <c r="O38" s="68">
        <v>0.18</v>
      </c>
      <c r="P38" s="68">
        <v>0.12</v>
      </c>
      <c r="Q38" s="68">
        <v>0.12</v>
      </c>
      <c r="R38" s="84">
        <v>0.09</v>
      </c>
      <c r="S38" s="49">
        <f t="shared" si="0"/>
        <v>1</v>
      </c>
    </row>
    <row r="39" spans="1:19" ht="12.75" customHeight="1">
      <c r="A39" s="35" t="s">
        <v>28</v>
      </c>
      <c r="B39" s="36" t="s">
        <v>391</v>
      </c>
      <c r="C39" s="83" t="s">
        <v>53</v>
      </c>
      <c r="D39" s="68">
        <v>0.08</v>
      </c>
      <c r="E39" s="68">
        <v>0.2038</v>
      </c>
      <c r="F39" s="68">
        <v>0.06</v>
      </c>
      <c r="G39" s="68">
        <v>0.06</v>
      </c>
      <c r="H39" s="84">
        <v>0.14</v>
      </c>
      <c r="I39" s="85">
        <v>0.07</v>
      </c>
      <c r="J39" s="68">
        <v>0.22</v>
      </c>
      <c r="K39" s="68">
        <v>0.06</v>
      </c>
      <c r="L39" s="68">
        <v>0.06</v>
      </c>
      <c r="M39" s="84">
        <v>0.14</v>
      </c>
      <c r="N39" s="85">
        <v>0.07</v>
      </c>
      <c r="O39" s="68">
        <v>0.22</v>
      </c>
      <c r="P39" s="68">
        <v>0.06</v>
      </c>
      <c r="Q39" s="68">
        <v>0.06</v>
      </c>
      <c r="R39" s="84">
        <v>0.14</v>
      </c>
      <c r="S39" s="49">
        <f t="shared" si="0"/>
        <v>1</v>
      </c>
    </row>
    <row r="40" spans="1:19" ht="12.75" customHeight="1">
      <c r="A40" s="35" t="s">
        <v>28</v>
      </c>
      <c r="B40" s="36" t="s">
        <v>392</v>
      </c>
      <c r="C40" s="83" t="s">
        <v>54</v>
      </c>
      <c r="D40" s="68">
        <v>0.0004</v>
      </c>
      <c r="E40" s="68">
        <v>0</v>
      </c>
      <c r="F40" s="68">
        <v>0</v>
      </c>
      <c r="G40" s="68">
        <v>0</v>
      </c>
      <c r="H40" s="84">
        <v>0.0608</v>
      </c>
      <c r="I40" s="85">
        <v>0</v>
      </c>
      <c r="J40" s="68">
        <v>0</v>
      </c>
      <c r="K40" s="68">
        <v>0</v>
      </c>
      <c r="L40" s="68">
        <v>0</v>
      </c>
      <c r="M40" s="84">
        <v>0</v>
      </c>
      <c r="N40" s="85">
        <v>0</v>
      </c>
      <c r="O40" s="68">
        <v>0</v>
      </c>
      <c r="P40" s="68">
        <v>0</v>
      </c>
      <c r="Q40" s="68">
        <v>0</v>
      </c>
      <c r="R40" s="84">
        <v>0</v>
      </c>
      <c r="S40" s="49">
        <f t="shared" si="0"/>
        <v>1</v>
      </c>
    </row>
    <row r="41" spans="1:19" ht="12.75" customHeight="1">
      <c r="A41" s="35" t="s">
        <v>28</v>
      </c>
      <c r="B41" s="36" t="s">
        <v>393</v>
      </c>
      <c r="C41" s="83" t="s">
        <v>55</v>
      </c>
      <c r="D41" s="68">
        <v>0.057</v>
      </c>
      <c r="E41" s="68">
        <v>0.062</v>
      </c>
      <c r="F41" s="68">
        <v>0.06</v>
      </c>
      <c r="G41" s="68">
        <v>0.06</v>
      </c>
      <c r="H41" s="84">
        <v>0.057</v>
      </c>
      <c r="I41" s="85">
        <v>0.048</v>
      </c>
      <c r="J41" s="68">
        <v>0.2038</v>
      </c>
      <c r="K41" s="68">
        <v>0.06</v>
      </c>
      <c r="L41" s="68">
        <v>0.06</v>
      </c>
      <c r="M41" s="84">
        <v>0.048</v>
      </c>
      <c r="N41" s="85">
        <v>0.059</v>
      </c>
      <c r="O41" s="68">
        <v>0.2038</v>
      </c>
      <c r="P41" s="68">
        <v>0.059</v>
      </c>
      <c r="Q41" s="68">
        <v>0.059</v>
      </c>
      <c r="R41" s="84">
        <v>0.059</v>
      </c>
      <c r="S41" s="49">
        <f t="shared" si="0"/>
        <v>1</v>
      </c>
    </row>
    <row r="42" spans="1:19" ht="12.75" customHeight="1">
      <c r="A42" s="35" t="s">
        <v>28</v>
      </c>
      <c r="B42" s="36" t="s">
        <v>394</v>
      </c>
      <c r="C42" s="83" t="s">
        <v>56</v>
      </c>
      <c r="D42" s="68">
        <v>0</v>
      </c>
      <c r="E42" s="68">
        <v>0</v>
      </c>
      <c r="F42" s="68">
        <v>0.053</v>
      </c>
      <c r="G42" s="68">
        <v>0.053</v>
      </c>
      <c r="H42" s="84">
        <v>0.053</v>
      </c>
      <c r="I42" s="85">
        <v>0</v>
      </c>
      <c r="J42" s="68">
        <v>0</v>
      </c>
      <c r="K42" s="68">
        <v>0.055</v>
      </c>
      <c r="L42" s="68">
        <v>0.055</v>
      </c>
      <c r="M42" s="84">
        <v>0.055</v>
      </c>
      <c r="N42" s="85">
        <v>0</v>
      </c>
      <c r="O42" s="68">
        <v>0</v>
      </c>
      <c r="P42" s="68">
        <v>0.06</v>
      </c>
      <c r="Q42" s="68">
        <v>0.06</v>
      </c>
      <c r="R42" s="84">
        <v>0.06</v>
      </c>
      <c r="S42" s="49">
        <f t="shared" si="0"/>
        <v>1</v>
      </c>
    </row>
    <row r="43" spans="1:19" ht="12.75" customHeight="1">
      <c r="A43" s="35" t="s">
        <v>28</v>
      </c>
      <c r="B43" s="36" t="s">
        <v>395</v>
      </c>
      <c r="C43" s="83" t="s">
        <v>57</v>
      </c>
      <c r="D43" s="68">
        <v>0.06</v>
      </c>
      <c r="E43" s="68">
        <v>0.2038</v>
      </c>
      <c r="F43" s="68">
        <v>0.06</v>
      </c>
      <c r="G43" s="68">
        <v>0.06</v>
      </c>
      <c r="H43" s="84">
        <v>0.06</v>
      </c>
      <c r="I43" s="85">
        <v>0</v>
      </c>
      <c r="J43" s="68">
        <v>0</v>
      </c>
      <c r="K43" s="68">
        <v>0</v>
      </c>
      <c r="L43" s="68">
        <v>0</v>
      </c>
      <c r="M43" s="84">
        <v>0</v>
      </c>
      <c r="N43" s="85">
        <v>0</v>
      </c>
      <c r="O43" s="68">
        <v>0</v>
      </c>
      <c r="P43" s="68">
        <v>0</v>
      </c>
      <c r="Q43" s="68">
        <v>0</v>
      </c>
      <c r="R43" s="84">
        <v>0</v>
      </c>
      <c r="S43" s="49">
        <f t="shared" si="0"/>
        <v>1</v>
      </c>
    </row>
    <row r="44" spans="1:19" ht="12.75" customHeight="1">
      <c r="A44" s="35" t="s">
        <v>38</v>
      </c>
      <c r="B44" s="36" t="s">
        <v>396</v>
      </c>
      <c r="C44" s="83" t="s">
        <v>58</v>
      </c>
      <c r="D44" s="68">
        <v>0</v>
      </c>
      <c r="E44" s="68">
        <v>0</v>
      </c>
      <c r="F44" s="68">
        <v>0</v>
      </c>
      <c r="G44" s="68">
        <v>0</v>
      </c>
      <c r="H44" s="84">
        <v>0</v>
      </c>
      <c r="I44" s="85">
        <v>0</v>
      </c>
      <c r="J44" s="68">
        <v>0</v>
      </c>
      <c r="K44" s="68">
        <v>0</v>
      </c>
      <c r="L44" s="68">
        <v>0</v>
      </c>
      <c r="M44" s="84">
        <v>0</v>
      </c>
      <c r="N44" s="85">
        <v>0</v>
      </c>
      <c r="O44" s="68">
        <v>0</v>
      </c>
      <c r="P44" s="68">
        <v>0</v>
      </c>
      <c r="Q44" s="68">
        <v>0</v>
      </c>
      <c r="R44" s="84">
        <v>0</v>
      </c>
      <c r="S44" s="49">
        <f t="shared" si="0"/>
        <v>0</v>
      </c>
    </row>
    <row r="45" spans="1:18" ht="12.75" customHeight="1">
      <c r="A45" s="35"/>
      <c r="B45" s="60"/>
      <c r="C45" s="83"/>
      <c r="D45" s="68"/>
      <c r="E45" s="68"/>
      <c r="F45" s="68"/>
      <c r="G45" s="68"/>
      <c r="H45" s="84"/>
      <c r="I45" s="85"/>
      <c r="J45" s="68"/>
      <c r="K45" s="68"/>
      <c r="L45" s="68"/>
      <c r="M45" s="84"/>
      <c r="N45" s="85"/>
      <c r="O45" s="68"/>
      <c r="P45" s="68"/>
      <c r="Q45" s="68"/>
      <c r="R45" s="84"/>
    </row>
    <row r="46" spans="1:18" ht="16.5" customHeight="1">
      <c r="A46" s="35"/>
      <c r="B46" s="127" t="str">
        <f>B51&amp;" "&amp;"Municipalities"</f>
        <v>Joe Gqabi Municipalities</v>
      </c>
      <c r="C46" s="83"/>
      <c r="D46" s="128"/>
      <c r="E46" s="128"/>
      <c r="F46" s="128"/>
      <c r="G46" s="128"/>
      <c r="H46" s="129"/>
      <c r="I46" s="130"/>
      <c r="J46" s="128"/>
      <c r="K46" s="128"/>
      <c r="L46" s="128"/>
      <c r="M46" s="129"/>
      <c r="N46" s="130"/>
      <c r="O46" s="128"/>
      <c r="P46" s="128"/>
      <c r="Q46" s="128"/>
      <c r="R46" s="129"/>
    </row>
    <row r="47" spans="1:19" ht="12.75" customHeight="1">
      <c r="A47" s="35" t="s">
        <v>28</v>
      </c>
      <c r="B47" s="36" t="s">
        <v>397</v>
      </c>
      <c r="C47" s="83" t="s">
        <v>59</v>
      </c>
      <c r="D47" s="68">
        <v>0.06</v>
      </c>
      <c r="E47" s="68">
        <v>0.2434</v>
      </c>
      <c r="F47" s="68">
        <v>0.06</v>
      </c>
      <c r="G47" s="68">
        <v>0.069</v>
      </c>
      <c r="H47" s="84">
        <v>0.06</v>
      </c>
      <c r="I47" s="85">
        <v>0.059</v>
      </c>
      <c r="J47" s="68">
        <v>0.325</v>
      </c>
      <c r="K47" s="68">
        <v>0.059</v>
      </c>
      <c r="L47" s="68">
        <v>0.059</v>
      </c>
      <c r="M47" s="84">
        <v>0.062</v>
      </c>
      <c r="N47" s="85">
        <v>0.06</v>
      </c>
      <c r="O47" s="68">
        <v>0.058</v>
      </c>
      <c r="P47" s="68">
        <v>0.06</v>
      </c>
      <c r="Q47" s="68">
        <v>0.06</v>
      </c>
      <c r="R47" s="84">
        <v>0.059</v>
      </c>
      <c r="S47" s="49">
        <f t="shared" si="0"/>
        <v>1</v>
      </c>
    </row>
    <row r="48" spans="1:19" ht="12.75" customHeight="1">
      <c r="A48" s="35" t="s">
        <v>28</v>
      </c>
      <c r="B48" s="36" t="s">
        <v>398</v>
      </c>
      <c r="C48" s="83" t="s">
        <v>60</v>
      </c>
      <c r="D48" s="68">
        <v>0.08</v>
      </c>
      <c r="E48" s="68">
        <v>0.2038</v>
      </c>
      <c r="F48" s="68">
        <v>0</v>
      </c>
      <c r="G48" s="68">
        <v>0</v>
      </c>
      <c r="H48" s="84">
        <v>0.1</v>
      </c>
      <c r="I48" s="85">
        <v>0.07</v>
      </c>
      <c r="J48" s="68">
        <v>0.07</v>
      </c>
      <c r="K48" s="68">
        <v>0</v>
      </c>
      <c r="L48" s="68">
        <v>0</v>
      </c>
      <c r="M48" s="84">
        <v>0.07</v>
      </c>
      <c r="N48" s="85">
        <v>0.07</v>
      </c>
      <c r="O48" s="68">
        <v>0.07</v>
      </c>
      <c r="P48" s="68">
        <v>0</v>
      </c>
      <c r="Q48" s="68">
        <v>0</v>
      </c>
      <c r="R48" s="84">
        <v>0.07</v>
      </c>
      <c r="S48" s="49">
        <f t="shared" si="0"/>
        <v>1</v>
      </c>
    </row>
    <row r="49" spans="1:19" ht="12.75" customHeight="1">
      <c r="A49" s="35" t="s">
        <v>28</v>
      </c>
      <c r="B49" s="36" t="s">
        <v>399</v>
      </c>
      <c r="C49" s="83" t="s">
        <v>61</v>
      </c>
      <c r="D49" s="68">
        <v>0.08</v>
      </c>
      <c r="E49" s="68">
        <v>0.2038</v>
      </c>
      <c r="F49" s="68">
        <v>0.11</v>
      </c>
      <c r="G49" s="68">
        <v>0.11</v>
      </c>
      <c r="H49" s="84">
        <v>0.08</v>
      </c>
      <c r="I49" s="85">
        <v>0.08</v>
      </c>
      <c r="J49" s="68">
        <v>0.09</v>
      </c>
      <c r="K49" s="68">
        <v>0.09</v>
      </c>
      <c r="L49" s="68">
        <v>0.09</v>
      </c>
      <c r="M49" s="84">
        <v>0.08</v>
      </c>
      <c r="N49" s="85">
        <v>0.08</v>
      </c>
      <c r="O49" s="68">
        <v>0.08</v>
      </c>
      <c r="P49" s="68">
        <v>0.09</v>
      </c>
      <c r="Q49" s="68">
        <v>0.08</v>
      </c>
      <c r="R49" s="84">
        <v>0.08</v>
      </c>
      <c r="S49" s="49">
        <f t="shared" si="0"/>
        <v>1</v>
      </c>
    </row>
    <row r="50" spans="1:19" ht="12.75" customHeight="1">
      <c r="A50" s="35" t="s">
        <v>28</v>
      </c>
      <c r="B50" s="36" t="s">
        <v>400</v>
      </c>
      <c r="C50" s="83" t="s">
        <v>62</v>
      </c>
      <c r="D50" s="68">
        <v>0</v>
      </c>
      <c r="E50" s="68">
        <v>0</v>
      </c>
      <c r="F50" s="68">
        <v>0</v>
      </c>
      <c r="G50" s="68">
        <v>0</v>
      </c>
      <c r="H50" s="84">
        <v>0</v>
      </c>
      <c r="I50" s="85">
        <v>0.08</v>
      </c>
      <c r="J50" s="68">
        <v>0.2038</v>
      </c>
      <c r="K50" s="68">
        <v>0.11</v>
      </c>
      <c r="L50" s="68">
        <v>0.11</v>
      </c>
      <c r="M50" s="84">
        <v>0.08</v>
      </c>
      <c r="N50" s="85">
        <v>0</v>
      </c>
      <c r="O50" s="68">
        <v>0</v>
      </c>
      <c r="P50" s="68">
        <v>0</v>
      </c>
      <c r="Q50" s="68">
        <v>0</v>
      </c>
      <c r="R50" s="84">
        <v>0</v>
      </c>
      <c r="S50" s="49">
        <f t="shared" si="0"/>
        <v>1</v>
      </c>
    </row>
    <row r="51" spans="1:19" ht="12.75" customHeight="1">
      <c r="A51" s="35" t="s">
        <v>38</v>
      </c>
      <c r="B51" s="36" t="s">
        <v>401</v>
      </c>
      <c r="C51" s="83" t="s">
        <v>63</v>
      </c>
      <c r="D51" s="68">
        <v>0</v>
      </c>
      <c r="E51" s="68">
        <v>0</v>
      </c>
      <c r="F51" s="68">
        <v>0.11</v>
      </c>
      <c r="G51" s="68">
        <v>0.11</v>
      </c>
      <c r="H51" s="84">
        <v>0</v>
      </c>
      <c r="I51" s="85">
        <v>0</v>
      </c>
      <c r="J51" s="68">
        <v>0</v>
      </c>
      <c r="K51" s="68">
        <v>0</v>
      </c>
      <c r="L51" s="68">
        <v>0</v>
      </c>
      <c r="M51" s="84">
        <v>0</v>
      </c>
      <c r="N51" s="85">
        <v>0</v>
      </c>
      <c r="O51" s="68">
        <v>0</v>
      </c>
      <c r="P51" s="68">
        <v>0</v>
      </c>
      <c r="Q51" s="68">
        <v>0</v>
      </c>
      <c r="R51" s="84">
        <v>0</v>
      </c>
      <c r="S51" s="49">
        <f t="shared" si="0"/>
        <v>1</v>
      </c>
    </row>
    <row r="52" spans="1:18" ht="12.75" customHeight="1">
      <c r="A52" s="35"/>
      <c r="B52" s="60"/>
      <c r="C52" s="83"/>
      <c r="D52" s="68"/>
      <c r="E52" s="68"/>
      <c r="F52" s="68"/>
      <c r="G52" s="68"/>
      <c r="H52" s="84"/>
      <c r="I52" s="85"/>
      <c r="J52" s="68"/>
      <c r="K52" s="68"/>
      <c r="L52" s="68"/>
      <c r="M52" s="84"/>
      <c r="N52" s="85"/>
      <c r="O52" s="68"/>
      <c r="P52" s="68"/>
      <c r="Q52" s="68"/>
      <c r="R52" s="84"/>
    </row>
    <row r="53" spans="1:18" ht="16.5" customHeight="1">
      <c r="A53" s="35"/>
      <c r="B53" s="127" t="str">
        <f>B59&amp;" "&amp;"Municipalities"</f>
        <v>O .R. Tambo Municipalities</v>
      </c>
      <c r="C53" s="83"/>
      <c r="D53" s="128"/>
      <c r="E53" s="128"/>
      <c r="F53" s="128"/>
      <c r="G53" s="128"/>
      <c r="H53" s="129"/>
      <c r="I53" s="130"/>
      <c r="J53" s="128"/>
      <c r="K53" s="128"/>
      <c r="L53" s="128"/>
      <c r="M53" s="129"/>
      <c r="N53" s="130"/>
      <c r="O53" s="128"/>
      <c r="P53" s="128"/>
      <c r="Q53" s="128"/>
      <c r="R53" s="129"/>
    </row>
    <row r="54" spans="1:19" ht="12.75" customHeight="1">
      <c r="A54" s="35" t="s">
        <v>28</v>
      </c>
      <c r="B54" s="36" t="s">
        <v>402</v>
      </c>
      <c r="C54" s="83" t="s">
        <v>64</v>
      </c>
      <c r="D54" s="75">
        <v>0</v>
      </c>
      <c r="E54" s="75">
        <v>0</v>
      </c>
      <c r="F54" s="75">
        <v>0</v>
      </c>
      <c r="G54" s="75">
        <v>0</v>
      </c>
      <c r="H54" s="95">
        <v>0</v>
      </c>
      <c r="I54" s="96">
        <v>0</v>
      </c>
      <c r="J54" s="75">
        <v>0</v>
      </c>
      <c r="K54" s="75">
        <v>0</v>
      </c>
      <c r="L54" s="75">
        <v>0</v>
      </c>
      <c r="M54" s="95">
        <v>0</v>
      </c>
      <c r="N54" s="96">
        <v>0</v>
      </c>
      <c r="O54" s="75">
        <v>0</v>
      </c>
      <c r="P54" s="75">
        <v>0</v>
      </c>
      <c r="Q54" s="75">
        <v>0</v>
      </c>
      <c r="R54" s="95">
        <v>0</v>
      </c>
      <c r="S54" s="49">
        <f t="shared" si="0"/>
        <v>0</v>
      </c>
    </row>
    <row r="55" spans="1:19" ht="12.75" customHeight="1">
      <c r="A55" s="35" t="s">
        <v>28</v>
      </c>
      <c r="B55" s="36" t="s">
        <v>403</v>
      </c>
      <c r="C55" s="83" t="s">
        <v>65</v>
      </c>
      <c r="D55" s="68">
        <v>0</v>
      </c>
      <c r="E55" s="68" t="s">
        <v>634</v>
      </c>
      <c r="F55" s="68" t="s">
        <v>634</v>
      </c>
      <c r="G55" s="68" t="s">
        <v>634</v>
      </c>
      <c r="H55" s="84">
        <v>0.06</v>
      </c>
      <c r="I55" s="85">
        <v>0</v>
      </c>
      <c r="J55" s="68" t="s">
        <v>634</v>
      </c>
      <c r="K55" s="68" t="s">
        <v>634</v>
      </c>
      <c r="L55" s="68" t="s">
        <v>634</v>
      </c>
      <c r="M55" s="84">
        <v>0.06</v>
      </c>
      <c r="N55" s="85">
        <v>0</v>
      </c>
      <c r="O55" s="68" t="s">
        <v>634</v>
      </c>
      <c r="P55" s="68" t="s">
        <v>634</v>
      </c>
      <c r="Q55" s="68" t="s">
        <v>634</v>
      </c>
      <c r="R55" s="84">
        <v>0.06</v>
      </c>
      <c r="S55" s="49">
        <f t="shared" si="0"/>
        <v>1</v>
      </c>
    </row>
    <row r="56" spans="1:19" ht="12.75" customHeight="1">
      <c r="A56" s="35" t="s">
        <v>28</v>
      </c>
      <c r="B56" s="36" t="s">
        <v>404</v>
      </c>
      <c r="C56" s="83" t="s">
        <v>66</v>
      </c>
      <c r="D56" s="68">
        <v>0.049</v>
      </c>
      <c r="E56" s="68">
        <v>0</v>
      </c>
      <c r="F56" s="68">
        <v>0</v>
      </c>
      <c r="G56" s="68">
        <v>0</v>
      </c>
      <c r="H56" s="84">
        <v>0.06</v>
      </c>
      <c r="I56" s="85">
        <v>0.051</v>
      </c>
      <c r="J56" s="68">
        <v>0</v>
      </c>
      <c r="K56" s="68">
        <v>0</v>
      </c>
      <c r="L56" s="68">
        <v>0</v>
      </c>
      <c r="M56" s="84">
        <v>0.068</v>
      </c>
      <c r="N56" s="85">
        <v>0.057</v>
      </c>
      <c r="O56" s="68">
        <v>0</v>
      </c>
      <c r="P56" s="68">
        <v>0</v>
      </c>
      <c r="Q56" s="68">
        <v>0</v>
      </c>
      <c r="R56" s="84">
        <v>0.073</v>
      </c>
      <c r="S56" s="49">
        <f t="shared" si="0"/>
        <v>1</v>
      </c>
    </row>
    <row r="57" spans="1:19" ht="12.75" customHeight="1">
      <c r="A57" s="35" t="s">
        <v>28</v>
      </c>
      <c r="B57" s="36" t="s">
        <v>405</v>
      </c>
      <c r="C57" s="83" t="s">
        <v>67</v>
      </c>
      <c r="D57" s="68">
        <v>0.24</v>
      </c>
      <c r="E57" s="68">
        <v>0</v>
      </c>
      <c r="F57" s="68">
        <v>0</v>
      </c>
      <c r="G57" s="68">
        <v>0</v>
      </c>
      <c r="H57" s="84">
        <v>0</v>
      </c>
      <c r="I57" s="85">
        <v>0.05</v>
      </c>
      <c r="J57" s="68">
        <v>0</v>
      </c>
      <c r="K57" s="68">
        <v>0</v>
      </c>
      <c r="L57" s="68">
        <v>0</v>
      </c>
      <c r="M57" s="84">
        <v>0.05</v>
      </c>
      <c r="N57" s="85">
        <v>0.05</v>
      </c>
      <c r="O57" s="68">
        <v>0</v>
      </c>
      <c r="P57" s="68">
        <v>0</v>
      </c>
      <c r="Q57" s="68">
        <v>0</v>
      </c>
      <c r="R57" s="84">
        <v>0.05</v>
      </c>
      <c r="S57" s="49">
        <f t="shared" si="0"/>
        <v>1</v>
      </c>
    </row>
    <row r="58" spans="1:19" ht="12.75" customHeight="1">
      <c r="A58" s="35" t="s">
        <v>28</v>
      </c>
      <c r="B58" s="36" t="s">
        <v>406</v>
      </c>
      <c r="C58" s="83" t="s">
        <v>68</v>
      </c>
      <c r="D58" s="68">
        <v>0.07</v>
      </c>
      <c r="E58" s="68">
        <v>0.2138</v>
      </c>
      <c r="F58" s="68">
        <v>0</v>
      </c>
      <c r="G58" s="68">
        <v>0</v>
      </c>
      <c r="H58" s="84">
        <v>0.09</v>
      </c>
      <c r="I58" s="85">
        <v>0.1</v>
      </c>
      <c r="J58" s="68">
        <v>0.15</v>
      </c>
      <c r="K58" s="68">
        <v>0</v>
      </c>
      <c r="L58" s="68">
        <v>0</v>
      </c>
      <c r="M58" s="84">
        <v>0.06</v>
      </c>
      <c r="N58" s="85">
        <v>0.05</v>
      </c>
      <c r="O58" s="68">
        <v>0.15</v>
      </c>
      <c r="P58" s="68">
        <v>0</v>
      </c>
      <c r="Q58" s="68">
        <v>0</v>
      </c>
      <c r="R58" s="84">
        <v>0.06</v>
      </c>
      <c r="S58" s="49">
        <f t="shared" si="0"/>
        <v>1</v>
      </c>
    </row>
    <row r="59" spans="1:19" ht="12.75" customHeight="1">
      <c r="A59" s="35" t="s">
        <v>38</v>
      </c>
      <c r="B59" s="36" t="s">
        <v>407</v>
      </c>
      <c r="C59" s="83" t="s">
        <v>70</v>
      </c>
      <c r="D59" s="68" t="s">
        <v>634</v>
      </c>
      <c r="E59" s="68" t="s">
        <v>634</v>
      </c>
      <c r="F59" s="68">
        <v>0.13</v>
      </c>
      <c r="G59" s="68">
        <v>0.13</v>
      </c>
      <c r="H59" s="84" t="s">
        <v>634</v>
      </c>
      <c r="I59" s="85" t="s">
        <v>634</v>
      </c>
      <c r="J59" s="68" t="s">
        <v>634</v>
      </c>
      <c r="K59" s="68" t="s">
        <v>634</v>
      </c>
      <c r="L59" s="68" t="s">
        <v>634</v>
      </c>
      <c r="M59" s="84" t="s">
        <v>634</v>
      </c>
      <c r="N59" s="85" t="s">
        <v>634</v>
      </c>
      <c r="O59" s="68" t="s">
        <v>634</v>
      </c>
      <c r="P59" s="68" t="s">
        <v>634</v>
      </c>
      <c r="Q59" s="68" t="s">
        <v>634</v>
      </c>
      <c r="R59" s="84" t="s">
        <v>634</v>
      </c>
      <c r="S59" s="49">
        <f t="shared" si="0"/>
        <v>1</v>
      </c>
    </row>
    <row r="60" spans="1:18" ht="12.75" customHeight="1">
      <c r="A60" s="35"/>
      <c r="B60" s="36"/>
      <c r="C60" s="83"/>
      <c r="D60" s="68"/>
      <c r="E60" s="68"/>
      <c r="F60" s="68"/>
      <c r="G60" s="68"/>
      <c r="H60" s="84"/>
      <c r="I60" s="85"/>
      <c r="J60" s="68"/>
      <c r="K60" s="68"/>
      <c r="L60" s="68"/>
      <c r="M60" s="84"/>
      <c r="N60" s="85"/>
      <c r="O60" s="68"/>
      <c r="P60" s="68"/>
      <c r="Q60" s="68"/>
      <c r="R60" s="84"/>
    </row>
    <row r="61" spans="1:18" ht="16.5" customHeight="1">
      <c r="A61" s="35"/>
      <c r="B61" s="127" t="str">
        <f>B66&amp;" "&amp;"Municipalities"</f>
        <v>Alfred Nzo Municipalities</v>
      </c>
      <c r="C61" s="83"/>
      <c r="D61" s="128"/>
      <c r="E61" s="128"/>
      <c r="F61" s="128"/>
      <c r="G61" s="128"/>
      <c r="H61" s="129"/>
      <c r="I61" s="130"/>
      <c r="J61" s="128"/>
      <c r="K61" s="128"/>
      <c r="L61" s="128"/>
      <c r="M61" s="129"/>
      <c r="N61" s="130"/>
      <c r="O61" s="128"/>
      <c r="P61" s="128"/>
      <c r="Q61" s="128"/>
      <c r="R61" s="129"/>
    </row>
    <row r="62" spans="1:19" ht="12.75" customHeight="1">
      <c r="A62" s="35" t="s">
        <v>28</v>
      </c>
      <c r="B62" s="36" t="s">
        <v>408</v>
      </c>
      <c r="C62" s="83" t="s">
        <v>72</v>
      </c>
      <c r="D62" s="75">
        <v>0</v>
      </c>
      <c r="E62" s="75">
        <v>0</v>
      </c>
      <c r="F62" s="75">
        <v>0</v>
      </c>
      <c r="G62" s="75">
        <v>0</v>
      </c>
      <c r="H62" s="95">
        <v>0</v>
      </c>
      <c r="I62" s="96">
        <v>0</v>
      </c>
      <c r="J62" s="75">
        <v>0</v>
      </c>
      <c r="K62" s="75">
        <v>0</v>
      </c>
      <c r="L62" s="75">
        <v>0</v>
      </c>
      <c r="M62" s="95">
        <v>0</v>
      </c>
      <c r="N62" s="96">
        <v>0</v>
      </c>
      <c r="O62" s="75">
        <v>0</v>
      </c>
      <c r="P62" s="75">
        <v>0</v>
      </c>
      <c r="Q62" s="75">
        <v>0</v>
      </c>
      <c r="R62" s="95">
        <v>0</v>
      </c>
      <c r="S62" s="49">
        <f t="shared" si="0"/>
        <v>0</v>
      </c>
    </row>
    <row r="63" spans="1:19" ht="12.75" customHeight="1">
      <c r="A63" s="35" t="s">
        <v>28</v>
      </c>
      <c r="B63" s="36" t="s">
        <v>409</v>
      </c>
      <c r="C63" s="83" t="s">
        <v>71</v>
      </c>
      <c r="D63" s="68" t="s">
        <v>635</v>
      </c>
      <c r="E63" s="68">
        <v>0</v>
      </c>
      <c r="F63" s="68">
        <v>0</v>
      </c>
      <c r="G63" s="68">
        <v>0</v>
      </c>
      <c r="H63" s="84">
        <v>0.048</v>
      </c>
      <c r="I63" s="85">
        <v>0.02</v>
      </c>
      <c r="J63" s="68">
        <v>0</v>
      </c>
      <c r="K63" s="68">
        <v>0</v>
      </c>
      <c r="L63" s="68">
        <v>0</v>
      </c>
      <c r="M63" s="84">
        <v>0.053</v>
      </c>
      <c r="N63" s="85">
        <v>0</v>
      </c>
      <c r="O63" s="68">
        <v>0.04</v>
      </c>
      <c r="P63" s="68">
        <v>0</v>
      </c>
      <c r="Q63" s="68">
        <v>0</v>
      </c>
      <c r="R63" s="84">
        <v>0.055</v>
      </c>
      <c r="S63" s="49">
        <f t="shared" si="0"/>
        <v>1</v>
      </c>
    </row>
    <row r="64" spans="1:18" ht="12.75" customHeight="1">
      <c r="A64" s="35" t="s">
        <v>28</v>
      </c>
      <c r="B64" s="36" t="s">
        <v>410</v>
      </c>
      <c r="C64" s="83" t="s">
        <v>317</v>
      </c>
      <c r="D64" s="68">
        <v>0</v>
      </c>
      <c r="E64" s="68">
        <v>0.2038</v>
      </c>
      <c r="F64" s="68" t="s">
        <v>634</v>
      </c>
      <c r="G64" s="68" t="s">
        <v>634</v>
      </c>
      <c r="H64" s="84">
        <v>0.1</v>
      </c>
      <c r="I64" s="85">
        <v>0</v>
      </c>
      <c r="J64" s="68">
        <v>0.2</v>
      </c>
      <c r="K64" s="68" t="s">
        <v>634</v>
      </c>
      <c r="L64" s="68" t="s">
        <v>634</v>
      </c>
      <c r="M64" s="84">
        <v>0.1</v>
      </c>
      <c r="N64" s="85">
        <v>0</v>
      </c>
      <c r="O64" s="68">
        <v>0.2</v>
      </c>
      <c r="P64" s="68" t="s">
        <v>634</v>
      </c>
      <c r="Q64" s="68" t="s">
        <v>634</v>
      </c>
      <c r="R64" s="84">
        <v>0.1</v>
      </c>
    </row>
    <row r="65" spans="1:18" ht="12.75" customHeight="1">
      <c r="A65" s="35" t="s">
        <v>28</v>
      </c>
      <c r="B65" s="36" t="s">
        <v>411</v>
      </c>
      <c r="C65" s="83" t="s">
        <v>318</v>
      </c>
      <c r="D65" s="68">
        <v>0.0001</v>
      </c>
      <c r="E65" s="68" t="s">
        <v>634</v>
      </c>
      <c r="F65" s="68" t="s">
        <v>634</v>
      </c>
      <c r="G65" s="68" t="s">
        <v>634</v>
      </c>
      <c r="H65" s="84">
        <v>0.048</v>
      </c>
      <c r="I65" s="85">
        <v>0.053</v>
      </c>
      <c r="J65" s="68" t="s">
        <v>634</v>
      </c>
      <c r="K65" s="68" t="s">
        <v>634</v>
      </c>
      <c r="L65" s="68" t="s">
        <v>634</v>
      </c>
      <c r="M65" s="84">
        <v>0.053</v>
      </c>
      <c r="N65" s="85">
        <v>0.055</v>
      </c>
      <c r="O65" s="68" t="s">
        <v>634</v>
      </c>
      <c r="P65" s="68" t="s">
        <v>634</v>
      </c>
      <c r="Q65" s="68" t="s">
        <v>634</v>
      </c>
      <c r="R65" s="84">
        <v>0.055</v>
      </c>
    </row>
    <row r="66" spans="1:19" ht="12.75" customHeight="1">
      <c r="A66" s="35" t="s">
        <v>38</v>
      </c>
      <c r="B66" s="36" t="s">
        <v>412</v>
      </c>
      <c r="C66" s="83" t="s">
        <v>73</v>
      </c>
      <c r="D66" s="68">
        <v>0</v>
      </c>
      <c r="E66" s="68">
        <v>0</v>
      </c>
      <c r="F66" s="68">
        <v>0.045</v>
      </c>
      <c r="G66" s="68">
        <v>0.045</v>
      </c>
      <c r="H66" s="84" t="s">
        <v>24</v>
      </c>
      <c r="I66" s="85" t="s">
        <v>24</v>
      </c>
      <c r="J66" s="68">
        <v>0</v>
      </c>
      <c r="K66" s="68">
        <v>0.045</v>
      </c>
      <c r="L66" s="68">
        <v>0.045</v>
      </c>
      <c r="M66" s="84">
        <v>0</v>
      </c>
      <c r="N66" s="85">
        <v>0</v>
      </c>
      <c r="O66" s="68">
        <v>0</v>
      </c>
      <c r="P66" s="68">
        <v>0.045</v>
      </c>
      <c r="Q66" s="68">
        <v>0.045</v>
      </c>
      <c r="R66" s="84">
        <v>0</v>
      </c>
      <c r="S66" s="49">
        <f t="shared" si="0"/>
        <v>1</v>
      </c>
    </row>
    <row r="67" spans="1:18" ht="12.75" customHeight="1" hidden="1">
      <c r="A67" s="35"/>
      <c r="B67" s="36"/>
      <c r="C67" s="83"/>
      <c r="D67" s="68"/>
      <c r="E67" s="68"/>
      <c r="F67" s="68"/>
      <c r="G67" s="68"/>
      <c r="H67" s="84"/>
      <c r="I67" s="85"/>
      <c r="J67" s="68"/>
      <c r="K67" s="68"/>
      <c r="L67" s="68"/>
      <c r="M67" s="84"/>
      <c r="N67" s="85"/>
      <c r="O67" s="68"/>
      <c r="P67" s="68"/>
      <c r="Q67" s="68"/>
      <c r="R67" s="84"/>
    </row>
    <row r="68" spans="1:19" ht="16.5" customHeight="1" hidden="1">
      <c r="A68" s="131">
        <f>COUNTIF(A10:A66,"A")+COUNTIF(A10:A66,"b")+COUNTIF(A10:A66,"c")</f>
        <v>45</v>
      </c>
      <c r="B68" s="42" t="s">
        <v>303</v>
      </c>
      <c r="C68" s="83"/>
      <c r="D68" s="128">
        <f aca="true" t="shared" si="1" ref="D68:R68">IF(ISERROR(AVERAGE(D62:D66,D54:D59,D47:D51,D36:D44,D26:D33,D14:D23,D10:D11)),0,AVERAGE(D62:D66,D54:D59,D47:D51,D36:D44,D26:D33,D14:D23,D10:D11))</f>
        <v>0.05655609756097562</v>
      </c>
      <c r="E68" s="128">
        <f t="shared" si="1"/>
        <v>0.11194054054054056</v>
      </c>
      <c r="F68" s="128">
        <f t="shared" si="1"/>
        <v>0.05851571428571428</v>
      </c>
      <c r="G68" s="128">
        <f t="shared" si="1"/>
        <v>0.061577142857142865</v>
      </c>
      <c r="H68" s="132">
        <f t="shared" si="1"/>
        <v>0.06164878048780488</v>
      </c>
      <c r="I68" s="130">
        <f t="shared" si="1"/>
        <v>0.04942682926829269</v>
      </c>
      <c r="J68" s="128">
        <f t="shared" si="1"/>
        <v>0.08796756756756757</v>
      </c>
      <c r="K68" s="128">
        <f t="shared" si="1"/>
        <v>0.0413529411764706</v>
      </c>
      <c r="L68" s="128">
        <f t="shared" si="1"/>
        <v>0.04110294117647059</v>
      </c>
      <c r="M68" s="132">
        <f t="shared" si="1"/>
        <v>0.055535714285714285</v>
      </c>
      <c r="N68" s="130">
        <f t="shared" si="1"/>
        <v>0.0456904761904762</v>
      </c>
      <c r="O68" s="128">
        <f t="shared" si="1"/>
        <v>0.0860388888888889</v>
      </c>
      <c r="P68" s="128">
        <f t="shared" si="1"/>
        <v>0.03866176470588236</v>
      </c>
      <c r="Q68" s="128">
        <f t="shared" si="1"/>
        <v>0.038117647058823534</v>
      </c>
      <c r="R68" s="132">
        <f t="shared" si="1"/>
        <v>0.05495238095238096</v>
      </c>
      <c r="S68" s="49">
        <f t="shared" si="0"/>
        <v>1</v>
      </c>
    </row>
    <row r="69" spans="1:18" ht="13.5" customHeight="1">
      <c r="A69" s="43"/>
      <c r="B69" s="66" t="s">
        <v>239</v>
      </c>
      <c r="C69" s="86">
        <f>COUNTIF(S10:S66,0)</f>
        <v>5</v>
      </c>
      <c r="D69" s="70"/>
      <c r="E69" s="70"/>
      <c r="F69" s="70"/>
      <c r="G69" s="70"/>
      <c r="H69" s="87"/>
      <c r="I69" s="88"/>
      <c r="J69" s="70"/>
      <c r="K69" s="70"/>
      <c r="L69" s="70"/>
      <c r="M69" s="87"/>
      <c r="N69" s="88"/>
      <c r="O69" s="70"/>
      <c r="P69" s="70"/>
      <c r="Q69" s="70"/>
      <c r="R69" s="87"/>
    </row>
    <row r="70" spans="1:18" ht="13.5" customHeight="1">
      <c r="A70" s="35"/>
      <c r="B70" s="61"/>
      <c r="C70" s="89"/>
      <c r="D70" s="68"/>
      <c r="E70" s="68"/>
      <c r="F70" s="68"/>
      <c r="G70" s="68"/>
      <c r="H70" s="84"/>
      <c r="I70" s="85"/>
      <c r="J70" s="68"/>
      <c r="K70" s="68"/>
      <c r="L70" s="68"/>
      <c r="M70" s="84"/>
      <c r="N70" s="85"/>
      <c r="O70" s="68"/>
      <c r="P70" s="68"/>
      <c r="Q70" s="68"/>
      <c r="R70" s="84"/>
    </row>
    <row r="71" spans="1:18" ht="11.25">
      <c r="A71" s="35"/>
      <c r="B71" s="42" t="s">
        <v>74</v>
      </c>
      <c r="C71" s="80"/>
      <c r="D71" s="68"/>
      <c r="E71" s="68"/>
      <c r="F71" s="68"/>
      <c r="G71" s="68"/>
      <c r="H71" s="84"/>
      <c r="I71" s="85"/>
      <c r="J71" s="68"/>
      <c r="K71" s="68"/>
      <c r="L71" s="68"/>
      <c r="M71" s="84"/>
      <c r="N71" s="85"/>
      <c r="O71" s="68"/>
      <c r="P71" s="68"/>
      <c r="Q71" s="68"/>
      <c r="R71" s="84"/>
    </row>
    <row r="72" spans="1:18" ht="11.25">
      <c r="A72" s="35"/>
      <c r="B72" s="42"/>
      <c r="C72" s="80"/>
      <c r="D72" s="68"/>
      <c r="E72" s="68"/>
      <c r="F72" s="68"/>
      <c r="G72" s="68"/>
      <c r="H72" s="84"/>
      <c r="I72" s="85"/>
      <c r="J72" s="68"/>
      <c r="K72" s="68"/>
      <c r="L72" s="68"/>
      <c r="M72" s="84"/>
      <c r="N72" s="85"/>
      <c r="O72" s="68"/>
      <c r="P72" s="68"/>
      <c r="Q72" s="68"/>
      <c r="R72" s="84"/>
    </row>
    <row r="73" spans="1:19" ht="12.75" customHeight="1">
      <c r="A73" s="35" t="s">
        <v>25</v>
      </c>
      <c r="B73" s="36" t="s">
        <v>79</v>
      </c>
      <c r="C73" s="83" t="s">
        <v>315</v>
      </c>
      <c r="D73" s="68">
        <v>0.12</v>
      </c>
      <c r="E73" s="68">
        <v>0.2653</v>
      </c>
      <c r="F73" s="68">
        <v>0.1</v>
      </c>
      <c r="G73" s="68">
        <v>0.1</v>
      </c>
      <c r="H73" s="142">
        <v>0</v>
      </c>
      <c r="I73" s="85">
        <v>0.1</v>
      </c>
      <c r="J73" s="68">
        <v>0.22</v>
      </c>
      <c r="K73" s="68">
        <v>0.1</v>
      </c>
      <c r="L73" s="68">
        <v>0.1</v>
      </c>
      <c r="M73" s="142">
        <v>0</v>
      </c>
      <c r="N73" s="85">
        <v>0.1</v>
      </c>
      <c r="O73" s="68">
        <v>0.2</v>
      </c>
      <c r="P73" s="68">
        <v>0.1</v>
      </c>
      <c r="Q73" s="68">
        <v>0.1</v>
      </c>
      <c r="R73" s="142">
        <v>0</v>
      </c>
      <c r="S73" s="49">
        <f>IF(AND(D73=0,E73=0,F73=0,G73=0,H73=0,I73=0,J73=0,K73=0,L73=0,M73=0,N73=0,O73=0,P73=0,Q73=0,R73=0),0,1)</f>
        <v>1</v>
      </c>
    </row>
    <row r="74" spans="1:18" ht="16.5" customHeight="1">
      <c r="A74" s="35"/>
      <c r="B74" s="42"/>
      <c r="C74" s="80"/>
      <c r="D74" s="68"/>
      <c r="E74" s="68"/>
      <c r="F74" s="68"/>
      <c r="G74" s="68"/>
      <c r="H74" s="84"/>
      <c r="I74" s="85"/>
      <c r="J74" s="68"/>
      <c r="K74" s="68"/>
      <c r="L74" s="68"/>
      <c r="M74" s="84"/>
      <c r="N74" s="85"/>
      <c r="O74" s="68"/>
      <c r="P74" s="68"/>
      <c r="Q74" s="68"/>
      <c r="R74" s="84"/>
    </row>
    <row r="75" spans="1:225" ht="16.5" customHeight="1">
      <c r="A75" s="35"/>
      <c r="B75" s="127" t="str">
        <f>B80&amp;" "&amp;"Municipalities"</f>
        <v>Xhariep Municipalities</v>
      </c>
      <c r="C75" s="83"/>
      <c r="D75" s="128"/>
      <c r="E75" s="128"/>
      <c r="F75" s="128"/>
      <c r="G75" s="128"/>
      <c r="H75" s="132"/>
      <c r="I75" s="130"/>
      <c r="J75" s="128"/>
      <c r="K75" s="128"/>
      <c r="L75" s="128"/>
      <c r="M75" s="132"/>
      <c r="N75" s="130"/>
      <c r="O75" s="128"/>
      <c r="P75" s="128"/>
      <c r="Q75" s="128"/>
      <c r="R75" s="132"/>
      <c r="HQ75" s="133"/>
    </row>
    <row r="76" spans="1:19" ht="12.75" customHeight="1">
      <c r="A76" s="35" t="s">
        <v>28</v>
      </c>
      <c r="B76" s="36" t="s">
        <v>413</v>
      </c>
      <c r="C76" s="83" t="s">
        <v>75</v>
      </c>
      <c r="D76" s="68">
        <v>0.125</v>
      </c>
      <c r="E76" s="68">
        <v>0.2</v>
      </c>
      <c r="F76" s="68">
        <v>0.08</v>
      </c>
      <c r="G76" s="68">
        <v>0.0747</v>
      </c>
      <c r="H76" s="84">
        <v>0.0747</v>
      </c>
      <c r="I76" s="85">
        <v>0.07</v>
      </c>
      <c r="J76" s="68">
        <v>0.2</v>
      </c>
      <c r="K76" s="68">
        <v>0.059</v>
      </c>
      <c r="L76" s="68">
        <v>0.059</v>
      </c>
      <c r="M76" s="84">
        <v>0.059</v>
      </c>
      <c r="N76" s="85">
        <v>0.075</v>
      </c>
      <c r="O76" s="68">
        <v>0.2</v>
      </c>
      <c r="P76" s="68">
        <v>0.085</v>
      </c>
      <c r="Q76" s="68">
        <v>0.085</v>
      </c>
      <c r="R76" s="84">
        <v>0.085</v>
      </c>
      <c r="S76" s="49">
        <f aca="true" t="shared" si="2" ref="S76:S128">IF(AND(D76=0,E76=0,F76=0,G76=0,H76=0,I76=0,J76=0,K76=0,L76=0,M76=0,N76=0,O76=0,P76=0,Q76=0,R76=0),0,1)</f>
        <v>1</v>
      </c>
    </row>
    <row r="77" spans="1:19" ht="12.75" customHeight="1">
      <c r="A77" s="35" t="s">
        <v>28</v>
      </c>
      <c r="B77" s="36" t="s">
        <v>414</v>
      </c>
      <c r="C77" s="83" t="s">
        <v>76</v>
      </c>
      <c r="D77" s="68">
        <v>0.1</v>
      </c>
      <c r="E77" s="68">
        <v>0.2363</v>
      </c>
      <c r="F77" s="68">
        <v>0.1</v>
      </c>
      <c r="G77" s="68">
        <v>0.06</v>
      </c>
      <c r="H77" s="84">
        <v>0.06</v>
      </c>
      <c r="I77" s="85">
        <v>0.1</v>
      </c>
      <c r="J77" s="68">
        <v>0.24</v>
      </c>
      <c r="K77" s="68">
        <v>0.06</v>
      </c>
      <c r="L77" s="68">
        <v>0.06</v>
      </c>
      <c r="M77" s="84">
        <v>0.06</v>
      </c>
      <c r="N77" s="85">
        <v>0.1</v>
      </c>
      <c r="O77" s="68">
        <v>0.24</v>
      </c>
      <c r="P77" s="68">
        <v>0.06</v>
      </c>
      <c r="Q77" s="68">
        <v>0.06</v>
      </c>
      <c r="R77" s="84">
        <v>0.06</v>
      </c>
      <c r="S77" s="49">
        <f t="shared" si="2"/>
        <v>1</v>
      </c>
    </row>
    <row r="78" spans="1:19" ht="12.75" customHeight="1">
      <c r="A78" s="35" t="s">
        <v>28</v>
      </c>
      <c r="B78" s="36" t="s">
        <v>415</v>
      </c>
      <c r="C78" s="83" t="s">
        <v>77</v>
      </c>
      <c r="D78" s="68">
        <v>0.1</v>
      </c>
      <c r="E78" s="68" t="s">
        <v>634</v>
      </c>
      <c r="F78" s="68">
        <v>0.1</v>
      </c>
      <c r="G78" s="68">
        <v>0.1</v>
      </c>
      <c r="H78" s="84">
        <v>0.1</v>
      </c>
      <c r="I78" s="85">
        <v>0.1</v>
      </c>
      <c r="J78" s="68" t="s">
        <v>634</v>
      </c>
      <c r="K78" s="68">
        <v>0.1</v>
      </c>
      <c r="L78" s="68">
        <v>0.1</v>
      </c>
      <c r="M78" s="84">
        <v>0.1</v>
      </c>
      <c r="N78" s="85">
        <v>0.1</v>
      </c>
      <c r="O78" s="68" t="s">
        <v>634</v>
      </c>
      <c r="P78" s="68">
        <v>0.1</v>
      </c>
      <c r="Q78" s="68">
        <v>0.1</v>
      </c>
      <c r="R78" s="84">
        <v>0.1</v>
      </c>
      <c r="S78" s="49">
        <f t="shared" si="2"/>
        <v>1</v>
      </c>
    </row>
    <row r="79" spans="1:18" ht="12.75" customHeight="1">
      <c r="A79" s="35" t="s">
        <v>28</v>
      </c>
      <c r="B79" s="36" t="s">
        <v>416</v>
      </c>
      <c r="C79" s="83" t="s">
        <v>319</v>
      </c>
      <c r="D79" s="68">
        <v>0.1</v>
      </c>
      <c r="E79" s="68">
        <v>0</v>
      </c>
      <c r="F79" s="68">
        <v>0.06</v>
      </c>
      <c r="G79" s="68">
        <v>0.06</v>
      </c>
      <c r="H79" s="84">
        <v>0.06</v>
      </c>
      <c r="I79" s="85">
        <v>0.15</v>
      </c>
      <c r="J79" s="68">
        <v>0</v>
      </c>
      <c r="K79" s="68">
        <v>0.065</v>
      </c>
      <c r="L79" s="68">
        <v>0.065</v>
      </c>
      <c r="M79" s="84">
        <v>0.065</v>
      </c>
      <c r="N79" s="85">
        <v>0.2</v>
      </c>
      <c r="O79" s="68">
        <v>0</v>
      </c>
      <c r="P79" s="68">
        <v>0.07</v>
      </c>
      <c r="Q79" s="68">
        <v>0.07</v>
      </c>
      <c r="R79" s="84">
        <v>0.07</v>
      </c>
    </row>
    <row r="80" spans="1:19" ht="12.75" customHeight="1">
      <c r="A80" s="35" t="s">
        <v>38</v>
      </c>
      <c r="B80" s="36" t="s">
        <v>417</v>
      </c>
      <c r="C80" s="83" t="s">
        <v>78</v>
      </c>
      <c r="D80" s="68" t="s">
        <v>634</v>
      </c>
      <c r="E80" s="68" t="s">
        <v>634</v>
      </c>
      <c r="F80" s="68" t="s">
        <v>634</v>
      </c>
      <c r="G80" s="68" t="s">
        <v>634</v>
      </c>
      <c r="H80" s="84" t="s">
        <v>634</v>
      </c>
      <c r="I80" s="85" t="s">
        <v>634</v>
      </c>
      <c r="J80" s="68" t="s">
        <v>634</v>
      </c>
      <c r="K80" s="68" t="s">
        <v>634</v>
      </c>
      <c r="L80" s="68" t="s">
        <v>634</v>
      </c>
      <c r="M80" s="84" t="s">
        <v>634</v>
      </c>
      <c r="N80" s="85" t="s">
        <v>634</v>
      </c>
      <c r="O80" s="68" t="s">
        <v>634</v>
      </c>
      <c r="P80" s="68" t="s">
        <v>634</v>
      </c>
      <c r="Q80" s="68" t="s">
        <v>634</v>
      </c>
      <c r="R80" s="84" t="s">
        <v>634</v>
      </c>
      <c r="S80" s="49">
        <f t="shared" si="2"/>
        <v>1</v>
      </c>
    </row>
    <row r="81" spans="1:18" ht="12.75" customHeight="1">
      <c r="A81" s="35"/>
      <c r="B81" s="60"/>
      <c r="C81" s="83"/>
      <c r="D81" s="68"/>
      <c r="E81" s="68"/>
      <c r="F81" s="68"/>
      <c r="G81" s="68"/>
      <c r="H81" s="84"/>
      <c r="I81" s="85"/>
      <c r="J81" s="68"/>
      <c r="K81" s="68"/>
      <c r="L81" s="68"/>
      <c r="M81" s="84"/>
      <c r="N81" s="85"/>
      <c r="O81" s="68"/>
      <c r="P81" s="68"/>
      <c r="Q81" s="68"/>
      <c r="R81" s="84"/>
    </row>
    <row r="82" spans="1:18" ht="16.5" customHeight="1">
      <c r="A82" s="35"/>
      <c r="B82" s="127" t="str">
        <f>B88&amp;" "&amp;"Municipalities"</f>
        <v>Lejweleputswa Municipalities</v>
      </c>
      <c r="C82" s="83"/>
      <c r="D82" s="128"/>
      <c r="E82" s="128"/>
      <c r="F82" s="128"/>
      <c r="G82" s="128"/>
      <c r="H82" s="129"/>
      <c r="I82" s="130"/>
      <c r="J82" s="128"/>
      <c r="K82" s="128"/>
      <c r="L82" s="128"/>
      <c r="M82" s="129"/>
      <c r="N82" s="130"/>
      <c r="O82" s="128"/>
      <c r="P82" s="128"/>
      <c r="Q82" s="128"/>
      <c r="R82" s="129"/>
    </row>
    <row r="83" spans="1:19" ht="12.75" customHeight="1">
      <c r="A83" s="35" t="s">
        <v>28</v>
      </c>
      <c r="B83" s="36" t="s">
        <v>418</v>
      </c>
      <c r="C83" s="83" t="s">
        <v>320</v>
      </c>
      <c r="D83" s="68">
        <v>0</v>
      </c>
      <c r="E83" s="68">
        <v>0.2038</v>
      </c>
      <c r="F83" s="68">
        <v>0.07</v>
      </c>
      <c r="G83" s="68">
        <v>0.07</v>
      </c>
      <c r="H83" s="84">
        <v>0.07</v>
      </c>
      <c r="I83" s="85">
        <v>0.053</v>
      </c>
      <c r="J83" s="68">
        <v>0.2038</v>
      </c>
      <c r="K83" s="68">
        <v>0.07</v>
      </c>
      <c r="L83" s="68">
        <v>0.07</v>
      </c>
      <c r="M83" s="84">
        <v>0.07</v>
      </c>
      <c r="N83" s="85">
        <v>0.055</v>
      </c>
      <c r="O83" s="68">
        <v>0.204</v>
      </c>
      <c r="P83" s="68">
        <v>0.07</v>
      </c>
      <c r="Q83" s="68">
        <v>0.07</v>
      </c>
      <c r="R83" s="84">
        <v>0.07</v>
      </c>
      <c r="S83" s="49">
        <f t="shared" si="2"/>
        <v>1</v>
      </c>
    </row>
    <row r="84" spans="1:19" ht="12.75" customHeight="1">
      <c r="A84" s="35" t="s">
        <v>28</v>
      </c>
      <c r="B84" s="36" t="s">
        <v>419</v>
      </c>
      <c r="C84" s="83" t="s">
        <v>321</v>
      </c>
      <c r="D84" s="68">
        <v>0.06</v>
      </c>
      <c r="E84" s="68">
        <v>0.2038</v>
      </c>
      <c r="F84" s="68">
        <v>0.06</v>
      </c>
      <c r="G84" s="68">
        <v>0.06</v>
      </c>
      <c r="H84" s="84">
        <v>0.06</v>
      </c>
      <c r="I84" s="85">
        <v>0.066</v>
      </c>
      <c r="J84" s="68">
        <v>0.2242</v>
      </c>
      <c r="K84" s="68">
        <v>0.066</v>
      </c>
      <c r="L84" s="68">
        <v>0.066</v>
      </c>
      <c r="M84" s="84">
        <v>0.066</v>
      </c>
      <c r="N84" s="85">
        <v>0.0726</v>
      </c>
      <c r="O84" s="68">
        <v>0.2466</v>
      </c>
      <c r="P84" s="68">
        <v>0.0726</v>
      </c>
      <c r="Q84" s="68">
        <v>0.0726</v>
      </c>
      <c r="R84" s="84">
        <v>0.0726</v>
      </c>
      <c r="S84" s="49">
        <f t="shared" si="2"/>
        <v>1</v>
      </c>
    </row>
    <row r="85" spans="1:19" ht="12.75" customHeight="1">
      <c r="A85" s="35" t="s">
        <v>28</v>
      </c>
      <c r="B85" s="36" t="s">
        <v>420</v>
      </c>
      <c r="C85" s="83" t="s">
        <v>322</v>
      </c>
      <c r="D85" s="68">
        <v>0</v>
      </c>
      <c r="E85" s="68">
        <v>0.27</v>
      </c>
      <c r="F85" s="68">
        <v>0</v>
      </c>
      <c r="G85" s="68">
        <v>0</v>
      </c>
      <c r="H85" s="84">
        <v>0</v>
      </c>
      <c r="I85" s="85">
        <v>0</v>
      </c>
      <c r="J85" s="68">
        <v>0.15</v>
      </c>
      <c r="K85" s="68">
        <v>0</v>
      </c>
      <c r="L85" s="68">
        <v>0</v>
      </c>
      <c r="M85" s="84">
        <v>0</v>
      </c>
      <c r="N85" s="85">
        <v>0</v>
      </c>
      <c r="O85" s="68">
        <v>0.15</v>
      </c>
      <c r="P85" s="68">
        <v>0</v>
      </c>
      <c r="Q85" s="68">
        <v>0</v>
      </c>
      <c r="R85" s="84">
        <v>0</v>
      </c>
      <c r="S85" s="49">
        <f t="shared" si="2"/>
        <v>1</v>
      </c>
    </row>
    <row r="86" spans="1:19" ht="12.75" customHeight="1">
      <c r="A86" s="35" t="s">
        <v>28</v>
      </c>
      <c r="B86" s="36" t="s">
        <v>421</v>
      </c>
      <c r="C86" s="83" t="s">
        <v>323</v>
      </c>
      <c r="D86" s="68">
        <v>0.2</v>
      </c>
      <c r="E86" s="68">
        <v>0</v>
      </c>
      <c r="F86" s="68">
        <v>0</v>
      </c>
      <c r="G86" s="68">
        <v>0.01</v>
      </c>
      <c r="H86" s="84">
        <v>0.08</v>
      </c>
      <c r="I86" s="85">
        <v>0.12</v>
      </c>
      <c r="J86" s="68">
        <v>0</v>
      </c>
      <c r="K86" s="68">
        <v>0.08</v>
      </c>
      <c r="L86" s="68">
        <v>0.08</v>
      </c>
      <c r="M86" s="84">
        <v>0.08</v>
      </c>
      <c r="N86" s="85">
        <v>0.08</v>
      </c>
      <c r="O86" s="68">
        <v>0</v>
      </c>
      <c r="P86" s="68">
        <v>0.08</v>
      </c>
      <c r="Q86" s="68">
        <v>0.08</v>
      </c>
      <c r="R86" s="84">
        <v>1</v>
      </c>
      <c r="S86" s="49">
        <f t="shared" si="2"/>
        <v>1</v>
      </c>
    </row>
    <row r="87" spans="1:19" ht="12.75" customHeight="1">
      <c r="A87" s="35" t="s">
        <v>28</v>
      </c>
      <c r="B87" s="36" t="s">
        <v>422</v>
      </c>
      <c r="C87" s="83" t="s">
        <v>324</v>
      </c>
      <c r="D87" s="68">
        <v>0.08</v>
      </c>
      <c r="E87" s="68">
        <v>0.16</v>
      </c>
      <c r="F87" s="68">
        <v>0.08</v>
      </c>
      <c r="G87" s="68">
        <v>0.08</v>
      </c>
      <c r="H87" s="84">
        <v>0.08</v>
      </c>
      <c r="I87" s="85">
        <v>0.08</v>
      </c>
      <c r="J87" s="68">
        <v>0.16</v>
      </c>
      <c r="K87" s="68">
        <v>0.08</v>
      </c>
      <c r="L87" s="68">
        <v>0.08</v>
      </c>
      <c r="M87" s="84">
        <v>0.08</v>
      </c>
      <c r="N87" s="85">
        <v>0.08</v>
      </c>
      <c r="O87" s="68">
        <v>0.16</v>
      </c>
      <c r="P87" s="68">
        <v>0.08</v>
      </c>
      <c r="Q87" s="68">
        <v>0.08</v>
      </c>
      <c r="R87" s="84">
        <v>0.08</v>
      </c>
      <c r="S87" s="49">
        <f t="shared" si="2"/>
        <v>1</v>
      </c>
    </row>
    <row r="88" spans="1:19" ht="12.75" customHeight="1">
      <c r="A88" s="35" t="s">
        <v>38</v>
      </c>
      <c r="B88" s="36" t="s">
        <v>423</v>
      </c>
      <c r="C88" s="83" t="s">
        <v>325</v>
      </c>
      <c r="D88" s="68" t="s">
        <v>634</v>
      </c>
      <c r="E88" s="68" t="s">
        <v>634</v>
      </c>
      <c r="F88" s="68" t="s">
        <v>634</v>
      </c>
      <c r="G88" s="68" t="s">
        <v>634</v>
      </c>
      <c r="H88" s="84" t="s">
        <v>634</v>
      </c>
      <c r="I88" s="85" t="s">
        <v>634</v>
      </c>
      <c r="J88" s="68" t="s">
        <v>634</v>
      </c>
      <c r="K88" s="68" t="s">
        <v>634</v>
      </c>
      <c r="L88" s="68" t="s">
        <v>634</v>
      </c>
      <c r="M88" s="84" t="s">
        <v>634</v>
      </c>
      <c r="N88" s="85" t="s">
        <v>634</v>
      </c>
      <c r="O88" s="68" t="s">
        <v>634</v>
      </c>
      <c r="P88" s="68" t="s">
        <v>634</v>
      </c>
      <c r="Q88" s="68" t="s">
        <v>634</v>
      </c>
      <c r="R88" s="84" t="s">
        <v>634</v>
      </c>
      <c r="S88" s="49">
        <f t="shared" si="2"/>
        <v>1</v>
      </c>
    </row>
    <row r="89" spans="1:18" ht="12.75" customHeight="1">
      <c r="A89" s="35"/>
      <c r="B89" s="60"/>
      <c r="C89" s="83"/>
      <c r="D89" s="68"/>
      <c r="E89" s="68"/>
      <c r="F89" s="68"/>
      <c r="G89" s="68"/>
      <c r="H89" s="84"/>
      <c r="I89" s="85"/>
      <c r="J89" s="68"/>
      <c r="K89" s="68"/>
      <c r="L89" s="68"/>
      <c r="M89" s="84"/>
      <c r="N89" s="85"/>
      <c r="O89" s="68"/>
      <c r="P89" s="68"/>
      <c r="Q89" s="68"/>
      <c r="R89" s="84"/>
    </row>
    <row r="90" spans="1:18" ht="16.5" customHeight="1">
      <c r="A90" s="35"/>
      <c r="B90" s="127" t="str">
        <f>B97&amp;" "&amp;"Municipalities"</f>
        <v>Thabo Mofutsanyana Municipalities</v>
      </c>
      <c r="C90" s="83"/>
      <c r="D90" s="128"/>
      <c r="E90" s="128"/>
      <c r="F90" s="128"/>
      <c r="G90" s="128"/>
      <c r="H90" s="129"/>
      <c r="I90" s="130"/>
      <c r="J90" s="128"/>
      <c r="K90" s="128"/>
      <c r="L90" s="128"/>
      <c r="M90" s="129"/>
      <c r="N90" s="130"/>
      <c r="O90" s="128"/>
      <c r="P90" s="128"/>
      <c r="Q90" s="128"/>
      <c r="R90" s="129"/>
    </row>
    <row r="91" spans="1:19" ht="12.75" customHeight="1">
      <c r="A91" s="35" t="s">
        <v>28</v>
      </c>
      <c r="B91" s="36" t="s">
        <v>424</v>
      </c>
      <c r="C91" s="83" t="s">
        <v>326</v>
      </c>
      <c r="D91" s="68">
        <v>0</v>
      </c>
      <c r="E91" s="68">
        <v>0.17</v>
      </c>
      <c r="F91" s="68">
        <v>0.05</v>
      </c>
      <c r="G91" s="68">
        <v>0</v>
      </c>
      <c r="H91" s="84">
        <v>0</v>
      </c>
      <c r="I91" s="85">
        <v>0</v>
      </c>
      <c r="J91" s="68">
        <v>0.05</v>
      </c>
      <c r="K91" s="68">
        <v>0.05</v>
      </c>
      <c r="L91" s="68">
        <v>0</v>
      </c>
      <c r="M91" s="84">
        <v>0</v>
      </c>
      <c r="N91" s="85">
        <v>0</v>
      </c>
      <c r="O91" s="68">
        <v>0.05</v>
      </c>
      <c r="P91" s="68">
        <v>0.05</v>
      </c>
      <c r="Q91" s="68">
        <v>0</v>
      </c>
      <c r="R91" s="84">
        <v>0</v>
      </c>
      <c r="S91" s="49">
        <f t="shared" si="2"/>
        <v>1</v>
      </c>
    </row>
    <row r="92" spans="1:19" ht="12.75" customHeight="1">
      <c r="A92" s="35" t="s">
        <v>28</v>
      </c>
      <c r="B92" s="36" t="s">
        <v>425</v>
      </c>
      <c r="C92" s="83" t="s">
        <v>327</v>
      </c>
      <c r="D92" s="68">
        <v>0.0727</v>
      </c>
      <c r="E92" s="68">
        <v>0.19</v>
      </c>
      <c r="F92" s="68">
        <v>0.08</v>
      </c>
      <c r="G92" s="68">
        <v>0.08</v>
      </c>
      <c r="H92" s="84">
        <v>0.08</v>
      </c>
      <c r="I92" s="85">
        <v>0.08</v>
      </c>
      <c r="J92" s="68">
        <v>0.258</v>
      </c>
      <c r="K92" s="68">
        <v>0.08</v>
      </c>
      <c r="L92" s="68">
        <v>0.08</v>
      </c>
      <c r="M92" s="84">
        <v>0.08</v>
      </c>
      <c r="N92" s="85">
        <v>0.08</v>
      </c>
      <c r="O92" s="68">
        <v>0.08</v>
      </c>
      <c r="P92" s="68">
        <v>0.08</v>
      </c>
      <c r="Q92" s="68">
        <v>0.08</v>
      </c>
      <c r="R92" s="84">
        <v>0.08</v>
      </c>
      <c r="S92" s="49">
        <f t="shared" si="2"/>
        <v>1</v>
      </c>
    </row>
    <row r="93" spans="1:19" ht="12.75" customHeight="1">
      <c r="A93" s="35" t="s">
        <v>28</v>
      </c>
      <c r="B93" s="36" t="s">
        <v>426</v>
      </c>
      <c r="C93" s="83" t="s">
        <v>328</v>
      </c>
      <c r="D93" s="68">
        <v>0.06</v>
      </c>
      <c r="E93" s="68">
        <v>0.21</v>
      </c>
      <c r="F93" s="68">
        <v>0.06</v>
      </c>
      <c r="G93" s="68">
        <v>0.06</v>
      </c>
      <c r="H93" s="84">
        <v>0.06</v>
      </c>
      <c r="I93" s="85">
        <v>0.05</v>
      </c>
      <c r="J93" s="68">
        <v>0.25</v>
      </c>
      <c r="K93" s="68">
        <v>0.076</v>
      </c>
      <c r="L93" s="68">
        <v>0.06</v>
      </c>
      <c r="M93" s="84">
        <v>0.07</v>
      </c>
      <c r="N93" s="85">
        <v>0.05</v>
      </c>
      <c r="O93" s="68">
        <v>0.25</v>
      </c>
      <c r="P93" s="68">
        <v>0.08</v>
      </c>
      <c r="Q93" s="68">
        <v>0.07</v>
      </c>
      <c r="R93" s="84">
        <v>0.07</v>
      </c>
      <c r="S93" s="49">
        <f t="shared" si="2"/>
        <v>1</v>
      </c>
    </row>
    <row r="94" spans="1:19" ht="12.75" customHeight="1">
      <c r="A94" s="35" t="s">
        <v>28</v>
      </c>
      <c r="B94" s="36" t="s">
        <v>427</v>
      </c>
      <c r="C94" s="83" t="s">
        <v>329</v>
      </c>
      <c r="D94" s="68">
        <v>0</v>
      </c>
      <c r="E94" s="68">
        <v>0.204</v>
      </c>
      <c r="F94" s="68">
        <v>0.055</v>
      </c>
      <c r="G94" s="68">
        <v>0.05</v>
      </c>
      <c r="H94" s="84">
        <v>0.05</v>
      </c>
      <c r="I94" s="85">
        <v>0</v>
      </c>
      <c r="J94" s="68">
        <v>0.25</v>
      </c>
      <c r="K94" s="68">
        <v>0.07</v>
      </c>
      <c r="L94" s="68">
        <v>0.055</v>
      </c>
      <c r="M94" s="84">
        <v>0.055</v>
      </c>
      <c r="N94" s="85">
        <v>0</v>
      </c>
      <c r="O94" s="68">
        <v>0.28</v>
      </c>
      <c r="P94" s="68">
        <v>0.1</v>
      </c>
      <c r="Q94" s="68">
        <v>0.055</v>
      </c>
      <c r="R94" s="84">
        <v>0.055</v>
      </c>
      <c r="S94" s="49">
        <f t="shared" si="2"/>
        <v>1</v>
      </c>
    </row>
    <row r="95" spans="1:19" ht="12.75" customHeight="1">
      <c r="A95" s="35" t="s">
        <v>28</v>
      </c>
      <c r="B95" s="36" t="s">
        <v>428</v>
      </c>
      <c r="C95" s="83" t="s">
        <v>330</v>
      </c>
      <c r="D95" s="68">
        <v>0.1</v>
      </c>
      <c r="E95" s="68">
        <v>0.19</v>
      </c>
      <c r="F95" s="68">
        <v>0.07</v>
      </c>
      <c r="G95" s="68">
        <v>0.06</v>
      </c>
      <c r="H95" s="84">
        <v>0.06</v>
      </c>
      <c r="I95" s="85">
        <v>0.09</v>
      </c>
      <c r="J95" s="68">
        <v>0.22</v>
      </c>
      <c r="K95" s="68">
        <v>0.08</v>
      </c>
      <c r="L95" s="68">
        <v>0.07</v>
      </c>
      <c r="M95" s="84">
        <v>0.075</v>
      </c>
      <c r="N95" s="85">
        <v>0.1</v>
      </c>
      <c r="O95" s="68">
        <v>0.27</v>
      </c>
      <c r="P95" s="68">
        <v>0.11</v>
      </c>
      <c r="Q95" s="68">
        <v>0.06</v>
      </c>
      <c r="R95" s="84">
        <v>0.06</v>
      </c>
      <c r="S95" s="49">
        <f t="shared" si="2"/>
        <v>1</v>
      </c>
    </row>
    <row r="96" spans="1:18" ht="12.75" customHeight="1">
      <c r="A96" s="35" t="s">
        <v>28</v>
      </c>
      <c r="B96" s="36" t="s">
        <v>429</v>
      </c>
      <c r="C96" s="83" t="s">
        <v>331</v>
      </c>
      <c r="D96" s="68">
        <v>0.05</v>
      </c>
      <c r="E96" s="68">
        <v>0.2</v>
      </c>
      <c r="F96" s="68">
        <v>0.05</v>
      </c>
      <c r="G96" s="68">
        <v>0.0556</v>
      </c>
      <c r="H96" s="84">
        <v>0.0552</v>
      </c>
      <c r="I96" s="85">
        <v>0.1</v>
      </c>
      <c r="J96" s="68">
        <v>0.2513</v>
      </c>
      <c r="K96" s="68">
        <v>0.0709</v>
      </c>
      <c r="L96" s="68">
        <v>0.0708</v>
      </c>
      <c r="M96" s="84">
        <v>0.07</v>
      </c>
      <c r="N96" s="85">
        <v>0.1</v>
      </c>
      <c r="O96" s="68">
        <v>0.2</v>
      </c>
      <c r="P96" s="68">
        <v>0.07</v>
      </c>
      <c r="Q96" s="68">
        <v>0.07</v>
      </c>
      <c r="R96" s="84">
        <v>0.07</v>
      </c>
    </row>
    <row r="97" spans="1:19" ht="12.75" customHeight="1">
      <c r="A97" s="35" t="s">
        <v>38</v>
      </c>
      <c r="B97" s="36" t="s">
        <v>430</v>
      </c>
      <c r="C97" s="83" t="s">
        <v>332</v>
      </c>
      <c r="D97" s="68" t="s">
        <v>634</v>
      </c>
      <c r="E97" s="68" t="s">
        <v>634</v>
      </c>
      <c r="F97" s="68" t="s">
        <v>634</v>
      </c>
      <c r="G97" s="68" t="s">
        <v>634</v>
      </c>
      <c r="H97" s="84" t="s">
        <v>634</v>
      </c>
      <c r="I97" s="85" t="s">
        <v>634</v>
      </c>
      <c r="J97" s="68" t="s">
        <v>634</v>
      </c>
      <c r="K97" s="68" t="s">
        <v>634</v>
      </c>
      <c r="L97" s="68" t="s">
        <v>634</v>
      </c>
      <c r="M97" s="84" t="s">
        <v>634</v>
      </c>
      <c r="N97" s="85" t="s">
        <v>634</v>
      </c>
      <c r="O97" s="68" t="s">
        <v>634</v>
      </c>
      <c r="P97" s="68" t="s">
        <v>634</v>
      </c>
      <c r="Q97" s="68" t="s">
        <v>634</v>
      </c>
      <c r="R97" s="84" t="s">
        <v>634</v>
      </c>
      <c r="S97" s="49">
        <f t="shared" si="2"/>
        <v>1</v>
      </c>
    </row>
    <row r="98" spans="1:18" ht="12.75" customHeight="1">
      <c r="A98" s="35"/>
      <c r="B98" s="60"/>
      <c r="C98" s="83"/>
      <c r="D98" s="68"/>
      <c r="E98" s="68"/>
      <c r="F98" s="68"/>
      <c r="G98" s="68"/>
      <c r="H98" s="84"/>
      <c r="I98" s="85"/>
      <c r="J98" s="68"/>
      <c r="K98" s="68"/>
      <c r="L98" s="68"/>
      <c r="M98" s="84"/>
      <c r="N98" s="85"/>
      <c r="O98" s="68"/>
      <c r="P98" s="68"/>
      <c r="Q98" s="68"/>
      <c r="R98" s="84"/>
    </row>
    <row r="99" spans="1:18" ht="16.5" customHeight="1">
      <c r="A99" s="35"/>
      <c r="B99" s="127" t="str">
        <f>B104&amp;" "&amp;"Municipalities"</f>
        <v>Fezile Dabi Municipalities</v>
      </c>
      <c r="C99" s="83"/>
      <c r="D99" s="128"/>
      <c r="E99" s="128"/>
      <c r="F99" s="128"/>
      <c r="G99" s="128"/>
      <c r="H99" s="129"/>
      <c r="I99" s="130"/>
      <c r="J99" s="128"/>
      <c r="K99" s="128"/>
      <c r="L99" s="128"/>
      <c r="M99" s="129"/>
      <c r="N99" s="130"/>
      <c r="O99" s="128"/>
      <c r="P99" s="128"/>
      <c r="Q99" s="128"/>
      <c r="R99" s="129"/>
    </row>
    <row r="100" spans="1:19" ht="12.75" customHeight="1">
      <c r="A100" s="35" t="s">
        <v>28</v>
      </c>
      <c r="B100" s="36" t="s">
        <v>431</v>
      </c>
      <c r="C100" s="83" t="s">
        <v>333</v>
      </c>
      <c r="D100" s="68">
        <v>-0.0041</v>
      </c>
      <c r="E100" s="68">
        <v>0.3453</v>
      </c>
      <c r="F100" s="68">
        <v>0.4259</v>
      </c>
      <c r="G100" s="68">
        <v>0.7228</v>
      </c>
      <c r="H100" s="84">
        <v>-0.049</v>
      </c>
      <c r="I100" s="85">
        <v>0.053</v>
      </c>
      <c r="J100" s="68">
        <v>0.053</v>
      </c>
      <c r="K100" s="68">
        <v>0.053</v>
      </c>
      <c r="L100" s="68">
        <v>0.053</v>
      </c>
      <c r="M100" s="84">
        <v>0.053</v>
      </c>
      <c r="N100" s="85">
        <v>0.053</v>
      </c>
      <c r="O100" s="68">
        <v>0.053</v>
      </c>
      <c r="P100" s="68">
        <v>0.053</v>
      </c>
      <c r="Q100" s="68">
        <v>0.053</v>
      </c>
      <c r="R100" s="84">
        <v>0.053</v>
      </c>
      <c r="S100" s="49">
        <f t="shared" si="2"/>
        <v>1</v>
      </c>
    </row>
    <row r="101" spans="1:19" ht="12.75" customHeight="1">
      <c r="A101" s="35" t="s">
        <v>28</v>
      </c>
      <c r="B101" s="36" t="s">
        <v>432</v>
      </c>
      <c r="C101" s="83" t="s">
        <v>334</v>
      </c>
      <c r="D101" s="68">
        <v>0.08</v>
      </c>
      <c r="E101" s="68">
        <v>0.11</v>
      </c>
      <c r="F101" s="68">
        <v>0.12</v>
      </c>
      <c r="G101" s="68">
        <v>0.13</v>
      </c>
      <c r="H101" s="84">
        <v>0.14</v>
      </c>
      <c r="I101" s="85">
        <v>0.053</v>
      </c>
      <c r="J101" s="68">
        <v>0.053</v>
      </c>
      <c r="K101" s="68">
        <v>0.053</v>
      </c>
      <c r="L101" s="68">
        <v>0.053</v>
      </c>
      <c r="M101" s="84">
        <v>0.06</v>
      </c>
      <c r="N101" s="85">
        <v>0.07</v>
      </c>
      <c r="O101" s="68">
        <v>0.065</v>
      </c>
      <c r="P101" s="68">
        <v>0.06</v>
      </c>
      <c r="Q101" s="68">
        <v>0.06</v>
      </c>
      <c r="R101" s="84">
        <v>0.062</v>
      </c>
      <c r="S101" s="49">
        <f t="shared" si="2"/>
        <v>1</v>
      </c>
    </row>
    <row r="102" spans="1:19" ht="12.75" customHeight="1">
      <c r="A102" s="35" t="s">
        <v>28</v>
      </c>
      <c r="B102" s="36" t="s">
        <v>433</v>
      </c>
      <c r="C102" s="83" t="s">
        <v>335</v>
      </c>
      <c r="D102" s="68">
        <v>0.07</v>
      </c>
      <c r="E102" s="68">
        <v>0.215</v>
      </c>
      <c r="F102" s="68">
        <v>0.07</v>
      </c>
      <c r="G102" s="68">
        <v>0.07</v>
      </c>
      <c r="H102" s="84">
        <v>0.05</v>
      </c>
      <c r="I102" s="85">
        <v>0.25</v>
      </c>
      <c r="J102" s="68">
        <v>0.1</v>
      </c>
      <c r="K102" s="68">
        <v>0.08</v>
      </c>
      <c r="L102" s="68">
        <v>0.08</v>
      </c>
      <c r="M102" s="84">
        <v>0.05</v>
      </c>
      <c r="N102" s="85">
        <v>0.25</v>
      </c>
      <c r="O102" s="68">
        <v>0.1</v>
      </c>
      <c r="P102" s="68">
        <v>0.1</v>
      </c>
      <c r="Q102" s="68">
        <v>0.1</v>
      </c>
      <c r="R102" s="84">
        <v>1</v>
      </c>
      <c r="S102" s="49">
        <f t="shared" si="2"/>
        <v>1</v>
      </c>
    </row>
    <row r="103" spans="1:19" ht="12.75" customHeight="1">
      <c r="A103" s="35" t="s">
        <v>28</v>
      </c>
      <c r="B103" s="36" t="s">
        <v>434</v>
      </c>
      <c r="C103" s="83" t="s">
        <v>336</v>
      </c>
      <c r="D103" s="68">
        <v>-0.42</v>
      </c>
      <c r="E103" s="68">
        <v>0.235</v>
      </c>
      <c r="F103" s="68">
        <v>0.08</v>
      </c>
      <c r="G103" s="68">
        <v>0.25</v>
      </c>
      <c r="H103" s="84">
        <v>0.15</v>
      </c>
      <c r="I103" s="85">
        <v>0.02</v>
      </c>
      <c r="J103" s="68">
        <v>0.24</v>
      </c>
      <c r="K103" s="68">
        <v>0.09</v>
      </c>
      <c r="L103" s="68">
        <v>0.08</v>
      </c>
      <c r="M103" s="84">
        <v>0.08</v>
      </c>
      <c r="N103" s="85">
        <v>0.035</v>
      </c>
      <c r="O103" s="68">
        <v>0.245</v>
      </c>
      <c r="P103" s="68">
        <v>0.08</v>
      </c>
      <c r="Q103" s="68">
        <v>0.09</v>
      </c>
      <c r="R103" s="84">
        <v>0.08</v>
      </c>
      <c r="S103" s="49">
        <f t="shared" si="2"/>
        <v>1</v>
      </c>
    </row>
    <row r="104" spans="1:19" ht="12.75" customHeight="1">
      <c r="A104" s="35" t="s">
        <v>38</v>
      </c>
      <c r="B104" s="36" t="s">
        <v>435</v>
      </c>
      <c r="C104" s="83" t="s">
        <v>337</v>
      </c>
      <c r="D104" s="68" t="s">
        <v>634</v>
      </c>
      <c r="E104" s="68" t="s">
        <v>634</v>
      </c>
      <c r="F104" s="68" t="s">
        <v>634</v>
      </c>
      <c r="G104" s="68" t="s">
        <v>634</v>
      </c>
      <c r="H104" s="84" t="s">
        <v>634</v>
      </c>
      <c r="I104" s="85" t="s">
        <v>634</v>
      </c>
      <c r="J104" s="68" t="s">
        <v>634</v>
      </c>
      <c r="K104" s="68" t="s">
        <v>634</v>
      </c>
      <c r="L104" s="68" t="s">
        <v>634</v>
      </c>
      <c r="M104" s="84" t="s">
        <v>634</v>
      </c>
      <c r="N104" s="85" t="s">
        <v>634</v>
      </c>
      <c r="O104" s="68" t="s">
        <v>634</v>
      </c>
      <c r="P104" s="68" t="s">
        <v>634</v>
      </c>
      <c r="Q104" s="68" t="s">
        <v>634</v>
      </c>
      <c r="R104" s="84" t="s">
        <v>634</v>
      </c>
      <c r="S104" s="49">
        <f t="shared" si="2"/>
        <v>1</v>
      </c>
    </row>
    <row r="105" spans="1:18" ht="12.75" customHeight="1" hidden="1">
      <c r="A105" s="35"/>
      <c r="B105" s="36"/>
      <c r="C105" s="83"/>
      <c r="D105" s="68"/>
      <c r="E105" s="68"/>
      <c r="F105" s="68"/>
      <c r="G105" s="68"/>
      <c r="H105" s="84"/>
      <c r="I105" s="85"/>
      <c r="J105" s="68"/>
      <c r="K105" s="68"/>
      <c r="L105" s="68"/>
      <c r="M105" s="84"/>
      <c r="N105" s="85"/>
      <c r="O105" s="68"/>
      <c r="P105" s="68"/>
      <c r="Q105" s="68"/>
      <c r="R105" s="84"/>
    </row>
    <row r="106" spans="1:19" ht="15.75" customHeight="1" hidden="1">
      <c r="A106" s="131">
        <f>COUNTIF($A$72:$A$105,"a")+COUNTIF($A$72:$A$105,"b")+COUNTIF($A$72:$A$105,"c")</f>
        <v>24</v>
      </c>
      <c r="B106" s="42" t="s">
        <v>304</v>
      </c>
      <c r="C106" s="83"/>
      <c r="D106" s="128">
        <f>IF(ISERROR(AVERAGE(D73,D76:D80,D83:D88,D91:D97,D100:D104)),0,AVERAGE(D73,D76:D80,D83:D88,D91:D97,D100:D104))</f>
        <v>0.04468000000000001</v>
      </c>
      <c r="E106" s="128">
        <f aca="true" t="shared" si="3" ref="E106:R106">IF(ISERROR(AVERAGE(E73,E76:E80,E83:E88,E91:E97,E100:E104)),0,AVERAGE(E73,E76:E80,E83:E88,E91:E97,E100:E104))</f>
        <v>0.18992105263157893</v>
      </c>
      <c r="F106" s="128">
        <f t="shared" si="3"/>
        <v>0.08554500000000001</v>
      </c>
      <c r="G106" s="128">
        <f t="shared" si="3"/>
        <v>0.10465499999999998</v>
      </c>
      <c r="H106" s="129">
        <f t="shared" si="3"/>
        <v>0.05904499999999999</v>
      </c>
      <c r="I106" s="130">
        <f t="shared" si="3"/>
        <v>0.07675</v>
      </c>
      <c r="J106" s="128">
        <f t="shared" si="3"/>
        <v>0.1643842105263158</v>
      </c>
      <c r="K106" s="128">
        <f t="shared" si="3"/>
        <v>0.069145</v>
      </c>
      <c r="L106" s="128">
        <f t="shared" si="3"/>
        <v>0.06409</v>
      </c>
      <c r="M106" s="129">
        <f t="shared" si="3"/>
        <v>0.05865</v>
      </c>
      <c r="N106" s="130">
        <f t="shared" si="3"/>
        <v>0.08003</v>
      </c>
      <c r="O106" s="128">
        <f t="shared" si="3"/>
        <v>0.15755789473684212</v>
      </c>
      <c r="P106" s="128">
        <f t="shared" si="3"/>
        <v>0.07503000000000001</v>
      </c>
      <c r="Q106" s="128">
        <f t="shared" si="3"/>
        <v>0.06778</v>
      </c>
      <c r="R106" s="129">
        <f t="shared" si="3"/>
        <v>0.15338000000000002</v>
      </c>
      <c r="S106" s="49">
        <f t="shared" si="2"/>
        <v>1</v>
      </c>
    </row>
    <row r="107" spans="1:226" s="34" customFormat="1" ht="12.75" customHeight="1">
      <c r="A107" s="43"/>
      <c r="B107" s="66" t="s">
        <v>240</v>
      </c>
      <c r="C107" s="86">
        <f>COUNTIF(S70:S107,0)</f>
        <v>0</v>
      </c>
      <c r="D107" s="70"/>
      <c r="E107" s="70"/>
      <c r="F107" s="70"/>
      <c r="G107" s="70"/>
      <c r="H107" s="87"/>
      <c r="I107" s="88"/>
      <c r="J107" s="70"/>
      <c r="K107" s="70"/>
      <c r="L107" s="70"/>
      <c r="M107" s="87"/>
      <c r="N107" s="88"/>
      <c r="O107" s="70"/>
      <c r="P107" s="70"/>
      <c r="Q107" s="70"/>
      <c r="R107" s="87"/>
      <c r="S107" s="49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</row>
    <row r="108" spans="1:18" ht="11.25">
      <c r="A108" s="35"/>
      <c r="B108" s="62"/>
      <c r="C108" s="90"/>
      <c r="D108" s="68"/>
      <c r="E108" s="68"/>
      <c r="F108" s="68"/>
      <c r="G108" s="68"/>
      <c r="H108" s="84"/>
      <c r="I108" s="85"/>
      <c r="J108" s="68"/>
      <c r="K108" s="68"/>
      <c r="L108" s="68"/>
      <c r="M108" s="84"/>
      <c r="N108" s="85"/>
      <c r="O108" s="68"/>
      <c r="P108" s="68"/>
      <c r="Q108" s="68"/>
      <c r="R108" s="84"/>
    </row>
    <row r="109" spans="1:18" ht="11.25">
      <c r="A109" s="35"/>
      <c r="B109" s="42" t="s">
        <v>81</v>
      </c>
      <c r="C109" s="80"/>
      <c r="D109" s="68"/>
      <c r="E109" s="68"/>
      <c r="F109" s="68"/>
      <c r="G109" s="68"/>
      <c r="H109" s="84"/>
      <c r="I109" s="85"/>
      <c r="J109" s="68"/>
      <c r="K109" s="68"/>
      <c r="L109" s="68"/>
      <c r="M109" s="84"/>
      <c r="N109" s="85"/>
      <c r="O109" s="68"/>
      <c r="P109" s="68"/>
      <c r="Q109" s="68"/>
      <c r="R109" s="84"/>
    </row>
    <row r="110" spans="1:18" ht="11.25">
      <c r="A110" s="35"/>
      <c r="B110" s="42"/>
      <c r="C110" s="80"/>
      <c r="D110" s="67"/>
      <c r="E110" s="67"/>
      <c r="F110" s="67"/>
      <c r="G110" s="67"/>
      <c r="H110" s="84"/>
      <c r="I110" s="91"/>
      <c r="J110" s="67"/>
      <c r="K110" s="67"/>
      <c r="L110" s="67"/>
      <c r="M110" s="84"/>
      <c r="N110" s="91"/>
      <c r="O110" s="67"/>
      <c r="P110" s="67"/>
      <c r="Q110" s="67"/>
      <c r="R110" s="84"/>
    </row>
    <row r="111" spans="1:19" ht="11.25">
      <c r="A111" s="35" t="s">
        <v>25</v>
      </c>
      <c r="B111" s="36" t="s">
        <v>5</v>
      </c>
      <c r="C111" s="83" t="s">
        <v>338</v>
      </c>
      <c r="D111" s="68">
        <v>0.065</v>
      </c>
      <c r="E111" s="68">
        <v>0.208</v>
      </c>
      <c r="F111" s="68">
        <v>0.129</v>
      </c>
      <c r="G111" s="68">
        <v>0.15</v>
      </c>
      <c r="H111" s="84">
        <v>0.15</v>
      </c>
      <c r="I111" s="85">
        <v>0.075</v>
      </c>
      <c r="J111" s="68">
        <v>0.2044</v>
      </c>
      <c r="K111" s="68">
        <v>0.085</v>
      </c>
      <c r="L111" s="68">
        <v>0.15</v>
      </c>
      <c r="M111" s="84">
        <v>0.15</v>
      </c>
      <c r="N111" s="85">
        <v>0.077</v>
      </c>
      <c r="O111" s="68">
        <v>0.205</v>
      </c>
      <c r="P111" s="68">
        <v>0.087</v>
      </c>
      <c r="Q111" s="68">
        <v>0.15</v>
      </c>
      <c r="R111" s="84">
        <v>0.15</v>
      </c>
      <c r="S111" s="49">
        <f t="shared" si="2"/>
        <v>1</v>
      </c>
    </row>
    <row r="112" spans="1:19" ht="11.25">
      <c r="A112" s="35" t="s">
        <v>25</v>
      </c>
      <c r="B112" s="36" t="s">
        <v>436</v>
      </c>
      <c r="C112" s="83" t="s">
        <v>339</v>
      </c>
      <c r="D112" s="68">
        <v>0.12</v>
      </c>
      <c r="E112" s="68">
        <v>0.24</v>
      </c>
      <c r="F112" s="68">
        <v>0.141</v>
      </c>
      <c r="G112" s="68">
        <v>0.141</v>
      </c>
      <c r="H112" s="84">
        <v>0.12</v>
      </c>
      <c r="I112" s="85">
        <v>0.067</v>
      </c>
      <c r="J112" s="68">
        <v>0.277</v>
      </c>
      <c r="K112" s="68">
        <v>0.14</v>
      </c>
      <c r="L112" s="68">
        <v>0.14</v>
      </c>
      <c r="M112" s="84">
        <v>0.067</v>
      </c>
      <c r="N112" s="85">
        <v>0.057</v>
      </c>
      <c r="O112" s="68">
        <v>0.057</v>
      </c>
      <c r="P112" s="68">
        <v>0.057</v>
      </c>
      <c r="Q112" s="68">
        <v>0.057</v>
      </c>
      <c r="R112" s="84">
        <v>0.057</v>
      </c>
      <c r="S112" s="49">
        <f t="shared" si="2"/>
        <v>1</v>
      </c>
    </row>
    <row r="113" spans="1:19" ht="11.25">
      <c r="A113" s="35" t="s">
        <v>25</v>
      </c>
      <c r="B113" s="36" t="s">
        <v>437</v>
      </c>
      <c r="C113" s="83" t="s">
        <v>340</v>
      </c>
      <c r="D113" s="68">
        <v>0.08</v>
      </c>
      <c r="E113" s="68">
        <v>0.22</v>
      </c>
      <c r="F113" s="68">
        <v>0.09</v>
      </c>
      <c r="G113" s="68">
        <v>0.08</v>
      </c>
      <c r="H113" s="84">
        <v>0.17</v>
      </c>
      <c r="I113" s="85">
        <v>0.08</v>
      </c>
      <c r="J113" s="68">
        <v>0.2</v>
      </c>
      <c r="K113" s="68">
        <v>0.1</v>
      </c>
      <c r="L113" s="68">
        <v>0.08</v>
      </c>
      <c r="M113" s="84">
        <v>0.15</v>
      </c>
      <c r="N113" s="85">
        <v>0.08</v>
      </c>
      <c r="O113" s="68">
        <v>0.18</v>
      </c>
      <c r="P113" s="68">
        <v>0.1</v>
      </c>
      <c r="Q113" s="68">
        <v>0.08</v>
      </c>
      <c r="R113" s="84">
        <v>0.15</v>
      </c>
      <c r="S113" s="49">
        <f t="shared" si="2"/>
        <v>1</v>
      </c>
    </row>
    <row r="114" spans="1:18" ht="11.25">
      <c r="A114" s="35"/>
      <c r="B114" s="36"/>
      <c r="C114" s="83"/>
      <c r="D114" s="68"/>
      <c r="E114" s="68"/>
      <c r="F114" s="68"/>
      <c r="G114" s="68"/>
      <c r="H114" s="84"/>
      <c r="I114" s="85"/>
      <c r="J114" s="68"/>
      <c r="K114" s="68"/>
      <c r="L114" s="68"/>
      <c r="M114" s="84"/>
      <c r="N114" s="85"/>
      <c r="O114" s="68"/>
      <c r="P114" s="68"/>
      <c r="Q114" s="68"/>
      <c r="R114" s="84"/>
    </row>
    <row r="115" spans="1:18" ht="11.25">
      <c r="A115" s="35"/>
      <c r="B115" s="127" t="str">
        <f>B119&amp;" "&amp;"Municipalities"</f>
        <v>Sedibeng Municipalities</v>
      </c>
      <c r="C115" s="83"/>
      <c r="D115" s="128"/>
      <c r="E115" s="128"/>
      <c r="F115" s="128"/>
      <c r="G115" s="128"/>
      <c r="H115" s="129"/>
      <c r="I115" s="130"/>
      <c r="J115" s="128"/>
      <c r="K115" s="128"/>
      <c r="L115" s="128"/>
      <c r="M115" s="129"/>
      <c r="N115" s="130"/>
      <c r="O115" s="128"/>
      <c r="P115" s="128"/>
      <c r="Q115" s="128"/>
      <c r="R115" s="129"/>
    </row>
    <row r="116" spans="1:19" ht="11.25">
      <c r="A116" s="35" t="s">
        <v>28</v>
      </c>
      <c r="B116" s="36" t="s">
        <v>438</v>
      </c>
      <c r="C116" s="83" t="s">
        <v>341</v>
      </c>
      <c r="D116" s="68">
        <v>0.055</v>
      </c>
      <c r="E116" s="68">
        <v>-0.007</v>
      </c>
      <c r="F116" s="68">
        <v>-0.012</v>
      </c>
      <c r="G116" s="68">
        <v>0.001</v>
      </c>
      <c r="H116" s="84">
        <v>0.169</v>
      </c>
      <c r="I116" s="85">
        <v>0.214</v>
      </c>
      <c r="J116" s="68">
        <v>0.237</v>
      </c>
      <c r="K116" s="68">
        <v>0.199</v>
      </c>
      <c r="L116" s="68">
        <v>0.1</v>
      </c>
      <c r="M116" s="84">
        <v>0.06</v>
      </c>
      <c r="N116" s="85">
        <v>0.225</v>
      </c>
      <c r="O116" s="68">
        <v>0.15</v>
      </c>
      <c r="P116" s="68">
        <v>0.06</v>
      </c>
      <c r="Q116" s="68">
        <v>0.06</v>
      </c>
      <c r="R116" s="84">
        <v>0</v>
      </c>
      <c r="S116" s="49">
        <f t="shared" si="2"/>
        <v>1</v>
      </c>
    </row>
    <row r="117" spans="1:19" ht="11.25">
      <c r="A117" s="35" t="s">
        <v>28</v>
      </c>
      <c r="B117" s="36" t="s">
        <v>439</v>
      </c>
      <c r="C117" s="83" t="s">
        <v>342</v>
      </c>
      <c r="D117" s="68">
        <v>0.052</v>
      </c>
      <c r="E117" s="68">
        <v>0.2023</v>
      </c>
      <c r="F117" s="68">
        <v>0.129</v>
      </c>
      <c r="G117" s="68">
        <v>0.05875</v>
      </c>
      <c r="H117" s="84">
        <v>0.057</v>
      </c>
      <c r="I117" s="85">
        <v>0.07</v>
      </c>
      <c r="J117" s="68">
        <v>0.22</v>
      </c>
      <c r="K117" s="68">
        <v>0.1</v>
      </c>
      <c r="L117" s="68">
        <v>0.06</v>
      </c>
      <c r="M117" s="84">
        <v>0.06</v>
      </c>
      <c r="N117" s="85">
        <v>0.07</v>
      </c>
      <c r="O117" s="68">
        <v>0.2</v>
      </c>
      <c r="P117" s="68">
        <v>0.1</v>
      </c>
      <c r="Q117" s="68">
        <v>0.065</v>
      </c>
      <c r="R117" s="84">
        <v>0.065</v>
      </c>
      <c r="S117" s="49">
        <f t="shared" si="2"/>
        <v>1</v>
      </c>
    </row>
    <row r="118" spans="1:19" ht="11.25">
      <c r="A118" s="35" t="s">
        <v>28</v>
      </c>
      <c r="B118" s="36" t="s">
        <v>440</v>
      </c>
      <c r="C118" s="83" t="s">
        <v>343</v>
      </c>
      <c r="D118" s="68">
        <v>-0.2745895745085696</v>
      </c>
      <c r="E118" s="68">
        <v>0.374331111284431</v>
      </c>
      <c r="F118" s="68">
        <v>0.23091625848073405</v>
      </c>
      <c r="G118" s="68">
        <v>0.23618042768861303</v>
      </c>
      <c r="H118" s="84">
        <v>0.10866963142356445</v>
      </c>
      <c r="I118" s="85">
        <v>0.007214718889160476</v>
      </c>
      <c r="J118" s="68">
        <v>0.07017520411173783</v>
      </c>
      <c r="K118" s="68">
        <v>0.08022423617390073</v>
      </c>
      <c r="L118" s="68">
        <v>0.09737356417205967</v>
      </c>
      <c r="M118" s="84">
        <v>0.08443308596407495</v>
      </c>
      <c r="N118" s="85">
        <v>0.03500959104239065</v>
      </c>
      <c r="O118" s="68">
        <v>0.06958392992300277</v>
      </c>
      <c r="P118" s="68">
        <v>0.07800752436249758</v>
      </c>
      <c r="Q118" s="68">
        <v>0.04889145217591895</v>
      </c>
      <c r="R118" s="84">
        <v>0.06025020362812161</v>
      </c>
      <c r="S118" s="49">
        <f t="shared" si="2"/>
        <v>1</v>
      </c>
    </row>
    <row r="119" spans="1:19" ht="11.25">
      <c r="A119" s="35" t="s">
        <v>38</v>
      </c>
      <c r="B119" s="36" t="s">
        <v>441</v>
      </c>
      <c r="C119" s="83" t="s">
        <v>86</v>
      </c>
      <c r="D119" s="68" t="s">
        <v>634</v>
      </c>
      <c r="E119" s="68" t="s">
        <v>634</v>
      </c>
      <c r="F119" s="68" t="s">
        <v>634</v>
      </c>
      <c r="G119" s="68" t="s">
        <v>634</v>
      </c>
      <c r="H119" s="84" t="s">
        <v>634</v>
      </c>
      <c r="I119" s="85" t="s">
        <v>634</v>
      </c>
      <c r="J119" s="68" t="s">
        <v>634</v>
      </c>
      <c r="K119" s="68" t="s">
        <v>634</v>
      </c>
      <c r="L119" s="68" t="s">
        <v>634</v>
      </c>
      <c r="M119" s="84" t="s">
        <v>634</v>
      </c>
      <c r="N119" s="85" t="s">
        <v>634</v>
      </c>
      <c r="O119" s="68" t="s">
        <v>634</v>
      </c>
      <c r="P119" s="68" t="s">
        <v>634</v>
      </c>
      <c r="Q119" s="68" t="s">
        <v>634</v>
      </c>
      <c r="R119" s="84" t="s">
        <v>634</v>
      </c>
      <c r="S119" s="49">
        <f t="shared" si="2"/>
        <v>1</v>
      </c>
    </row>
    <row r="120" spans="1:18" ht="11.25">
      <c r="A120" s="35"/>
      <c r="B120" s="36"/>
      <c r="C120" s="83"/>
      <c r="D120" s="68"/>
      <c r="E120" s="68"/>
      <c r="F120" s="68"/>
      <c r="G120" s="68"/>
      <c r="H120" s="84"/>
      <c r="I120" s="85"/>
      <c r="J120" s="68"/>
      <c r="K120" s="68"/>
      <c r="L120" s="68"/>
      <c r="M120" s="84"/>
      <c r="N120" s="85"/>
      <c r="O120" s="68"/>
      <c r="P120" s="68"/>
      <c r="Q120" s="68"/>
      <c r="R120" s="84"/>
    </row>
    <row r="121" spans="1:18" ht="11.25">
      <c r="A121" s="35"/>
      <c r="B121" s="127" t="str">
        <f>B126&amp;" "&amp;"Municipalities"</f>
        <v>West Rand Municipalities</v>
      </c>
      <c r="C121" s="83"/>
      <c r="D121" s="128"/>
      <c r="E121" s="128"/>
      <c r="F121" s="128"/>
      <c r="G121" s="128"/>
      <c r="H121" s="129"/>
      <c r="I121" s="130"/>
      <c r="J121" s="128"/>
      <c r="K121" s="128"/>
      <c r="L121" s="128"/>
      <c r="M121" s="129"/>
      <c r="N121" s="130"/>
      <c r="O121" s="128"/>
      <c r="P121" s="128"/>
      <c r="Q121" s="128"/>
      <c r="R121" s="129"/>
    </row>
    <row r="122" spans="1:19" ht="11.25">
      <c r="A122" s="35" t="s">
        <v>28</v>
      </c>
      <c r="B122" s="36" t="s">
        <v>442</v>
      </c>
      <c r="C122" s="83" t="s">
        <v>344</v>
      </c>
      <c r="D122" s="68">
        <v>0.12</v>
      </c>
      <c r="E122" s="68">
        <v>0.2038</v>
      </c>
      <c r="F122" s="68">
        <v>0.15</v>
      </c>
      <c r="G122" s="68">
        <v>0.13</v>
      </c>
      <c r="H122" s="84">
        <v>0.13</v>
      </c>
      <c r="I122" s="85">
        <v>0.12</v>
      </c>
      <c r="J122" s="68">
        <v>0.19</v>
      </c>
      <c r="K122" s="68">
        <v>0.15</v>
      </c>
      <c r="L122" s="68">
        <v>0.12</v>
      </c>
      <c r="M122" s="84">
        <v>0.12</v>
      </c>
      <c r="N122" s="85">
        <v>0.12</v>
      </c>
      <c r="O122" s="68">
        <v>0.19</v>
      </c>
      <c r="P122" s="68">
        <v>0.15</v>
      </c>
      <c r="Q122" s="68">
        <v>0.12</v>
      </c>
      <c r="R122" s="84">
        <v>0.12</v>
      </c>
      <c r="S122" s="49">
        <f t="shared" si="2"/>
        <v>1</v>
      </c>
    </row>
    <row r="123" spans="1:19" ht="11.25">
      <c r="A123" s="35" t="s">
        <v>28</v>
      </c>
      <c r="B123" s="36" t="s">
        <v>443</v>
      </c>
      <c r="C123" s="83" t="s">
        <v>345</v>
      </c>
      <c r="D123" s="68">
        <v>-0.004</v>
      </c>
      <c r="E123" s="68">
        <v>0.085</v>
      </c>
      <c r="F123" s="68">
        <v>-0.034</v>
      </c>
      <c r="G123" s="68">
        <v>-0.143</v>
      </c>
      <c r="H123" s="84">
        <v>-0.113</v>
      </c>
      <c r="I123" s="85">
        <v>0.038</v>
      </c>
      <c r="J123" s="68">
        <v>0.227</v>
      </c>
      <c r="K123" s="68">
        <v>0.033</v>
      </c>
      <c r="L123" s="68">
        <v>0.031</v>
      </c>
      <c r="M123" s="84">
        <v>0.03</v>
      </c>
      <c r="N123" s="85">
        <v>0.038</v>
      </c>
      <c r="O123" s="68">
        <v>0.204</v>
      </c>
      <c r="P123" s="68">
        <v>0.132</v>
      </c>
      <c r="Q123" s="68">
        <v>0.031</v>
      </c>
      <c r="R123" s="84">
        <v>0.03</v>
      </c>
      <c r="S123" s="49">
        <f t="shared" si="2"/>
        <v>1</v>
      </c>
    </row>
    <row r="124" spans="1:19" ht="11.25">
      <c r="A124" s="35" t="s">
        <v>28</v>
      </c>
      <c r="B124" s="36" t="s">
        <v>444</v>
      </c>
      <c r="C124" s="83" t="s">
        <v>346</v>
      </c>
      <c r="D124" s="68">
        <v>0.142</v>
      </c>
      <c r="E124" s="68">
        <v>0.239</v>
      </c>
      <c r="F124" s="68">
        <v>0.224</v>
      </c>
      <c r="G124" s="68">
        <v>0.068</v>
      </c>
      <c r="H124" s="84">
        <v>0.166</v>
      </c>
      <c r="I124" s="85">
        <v>0.037</v>
      </c>
      <c r="J124" s="68">
        <v>0.097</v>
      </c>
      <c r="K124" s="68">
        <v>0.15</v>
      </c>
      <c r="L124" s="68">
        <v>0.152</v>
      </c>
      <c r="M124" s="84">
        <v>0.06</v>
      </c>
      <c r="N124" s="85">
        <v>0.06</v>
      </c>
      <c r="O124" s="68">
        <v>0.06</v>
      </c>
      <c r="P124" s="68">
        <v>0.06</v>
      </c>
      <c r="Q124" s="68">
        <v>0.06</v>
      </c>
      <c r="R124" s="84">
        <v>0.06</v>
      </c>
      <c r="S124" s="49">
        <f t="shared" si="2"/>
        <v>1</v>
      </c>
    </row>
    <row r="125" spans="1:18" ht="11.25">
      <c r="A125" s="35" t="s">
        <v>28</v>
      </c>
      <c r="B125" s="36" t="s">
        <v>445</v>
      </c>
      <c r="C125" s="83" t="s">
        <v>347</v>
      </c>
      <c r="D125" s="68">
        <v>0.023</v>
      </c>
      <c r="E125" s="68">
        <v>0.205</v>
      </c>
      <c r="F125" s="68">
        <v>0.15</v>
      </c>
      <c r="G125" s="68">
        <v>0.046</v>
      </c>
      <c r="H125" s="84">
        <v>0.09</v>
      </c>
      <c r="I125" s="85">
        <v>0.06</v>
      </c>
      <c r="J125" s="68">
        <v>0.06</v>
      </c>
      <c r="K125" s="68">
        <v>0.06</v>
      </c>
      <c r="L125" s="68">
        <v>0.06</v>
      </c>
      <c r="M125" s="84">
        <v>0.06</v>
      </c>
      <c r="N125" s="85">
        <v>0.06</v>
      </c>
      <c r="O125" s="68">
        <v>0.06</v>
      </c>
      <c r="P125" s="68">
        <v>0.06</v>
      </c>
      <c r="Q125" s="68">
        <v>0.06</v>
      </c>
      <c r="R125" s="84">
        <v>0.06</v>
      </c>
    </row>
    <row r="126" spans="1:19" ht="11.25">
      <c r="A126" s="35" t="s">
        <v>38</v>
      </c>
      <c r="B126" s="36" t="s">
        <v>446</v>
      </c>
      <c r="C126" s="83" t="s">
        <v>87</v>
      </c>
      <c r="D126" s="68" t="s">
        <v>634</v>
      </c>
      <c r="E126" s="68" t="s">
        <v>634</v>
      </c>
      <c r="F126" s="68" t="s">
        <v>634</v>
      </c>
      <c r="G126" s="68" t="s">
        <v>634</v>
      </c>
      <c r="H126" s="84" t="s">
        <v>634</v>
      </c>
      <c r="I126" s="85" t="s">
        <v>634</v>
      </c>
      <c r="J126" s="68" t="s">
        <v>634</v>
      </c>
      <c r="K126" s="68" t="s">
        <v>634</v>
      </c>
      <c r="L126" s="68" t="s">
        <v>634</v>
      </c>
      <c r="M126" s="84" t="s">
        <v>634</v>
      </c>
      <c r="N126" s="85" t="s">
        <v>634</v>
      </c>
      <c r="O126" s="68" t="s">
        <v>634</v>
      </c>
      <c r="P126" s="68" t="s">
        <v>634</v>
      </c>
      <c r="Q126" s="68" t="s">
        <v>634</v>
      </c>
      <c r="R126" s="84" t="s">
        <v>634</v>
      </c>
      <c r="S126" s="49">
        <f t="shared" si="2"/>
        <v>1</v>
      </c>
    </row>
    <row r="127" spans="1:18" ht="11.25" hidden="1">
      <c r="A127" s="35"/>
      <c r="B127" s="60"/>
      <c r="C127" s="83"/>
      <c r="D127" s="68"/>
      <c r="E127" s="68"/>
      <c r="F127" s="68"/>
      <c r="G127" s="68"/>
      <c r="H127" s="84"/>
      <c r="I127" s="85"/>
      <c r="J127" s="68"/>
      <c r="K127" s="68"/>
      <c r="L127" s="68"/>
      <c r="M127" s="84"/>
      <c r="N127" s="85"/>
      <c r="O127" s="68"/>
      <c r="P127" s="68"/>
      <c r="Q127" s="68"/>
      <c r="R127" s="84"/>
    </row>
    <row r="128" spans="1:19" ht="11.25" hidden="1">
      <c r="A128" s="131">
        <f>COUNTIF($A$111:$A$127,"A")+COUNTIF($A$111:$A$127,"b")+COUNTIF($A$111:$A$127,"c")</f>
        <v>12</v>
      </c>
      <c r="B128" s="42" t="s">
        <v>305</v>
      </c>
      <c r="C128" s="83"/>
      <c r="D128" s="128">
        <f>IF(ISERROR(AVERAGE(D111:D113,D116:D119,D122:D126)),0,AVERAGE(D111:D113,D116:D119,D122:D126))</f>
        <v>0.03784104254914304</v>
      </c>
      <c r="E128" s="128">
        <f>IF(ISERROR(AVERAGE(E111:E113,E116:E119,E122:E126)),0,AVERAGE(E111:E113,E116:E119,E122:E126))</f>
        <v>0.1970431111284431</v>
      </c>
      <c r="F128" s="128">
        <f aca="true" t="shared" si="4" ref="F128:R128">IF(ISERROR(AVERAGE(F111:F113,F116:F119,F122:F126)),0,AVERAGE(F111:F113,F116:F119,F122:F126))</f>
        <v>0.11979162584807339</v>
      </c>
      <c r="G128" s="128">
        <f t="shared" si="4"/>
        <v>0.0767930427688613</v>
      </c>
      <c r="H128" s="129">
        <f t="shared" si="4"/>
        <v>0.10476696314235648</v>
      </c>
      <c r="I128" s="130">
        <f t="shared" si="4"/>
        <v>0.07682147188891605</v>
      </c>
      <c r="J128" s="128">
        <f t="shared" si="4"/>
        <v>0.1782575204111738</v>
      </c>
      <c r="K128" s="128">
        <f t="shared" si="4"/>
        <v>0.10972242361739008</v>
      </c>
      <c r="L128" s="128">
        <f t="shared" si="4"/>
        <v>0.09903735641720597</v>
      </c>
      <c r="M128" s="129">
        <f t="shared" si="4"/>
        <v>0.0841433085964075</v>
      </c>
      <c r="N128" s="130">
        <f t="shared" si="4"/>
        <v>0.08220095910423908</v>
      </c>
      <c r="O128" s="128">
        <f t="shared" si="4"/>
        <v>0.13755839299230027</v>
      </c>
      <c r="P128" s="128">
        <f t="shared" si="4"/>
        <v>0.08840075243624976</v>
      </c>
      <c r="Q128" s="128">
        <f t="shared" si="4"/>
        <v>0.0731891452175919</v>
      </c>
      <c r="R128" s="129">
        <f t="shared" si="4"/>
        <v>0.07522502036281217</v>
      </c>
      <c r="S128" s="49">
        <f t="shared" si="2"/>
        <v>1</v>
      </c>
    </row>
    <row r="129" spans="1:226" s="34" customFormat="1" ht="11.25">
      <c r="A129" s="43"/>
      <c r="B129" s="66" t="s">
        <v>241</v>
      </c>
      <c r="C129" s="86">
        <f>COUNTIF(S111:S129,0)</f>
        <v>0</v>
      </c>
      <c r="D129" s="70"/>
      <c r="E129" s="70"/>
      <c r="F129" s="70"/>
      <c r="G129" s="70"/>
      <c r="H129" s="87"/>
      <c r="I129" s="88"/>
      <c r="J129" s="70"/>
      <c r="K129" s="70"/>
      <c r="L129" s="70"/>
      <c r="M129" s="87"/>
      <c r="N129" s="88"/>
      <c r="O129" s="70"/>
      <c r="P129" s="70"/>
      <c r="Q129" s="70"/>
      <c r="R129" s="87"/>
      <c r="S129" s="49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</row>
    <row r="130" spans="1:18" ht="11.25">
      <c r="A130" s="35"/>
      <c r="B130" s="62"/>
      <c r="C130" s="90"/>
      <c r="D130" s="68"/>
      <c r="E130" s="68"/>
      <c r="F130" s="68"/>
      <c r="G130" s="68"/>
      <c r="H130" s="84"/>
      <c r="I130" s="85"/>
      <c r="J130" s="68"/>
      <c r="K130" s="68"/>
      <c r="L130" s="68"/>
      <c r="M130" s="84"/>
      <c r="N130" s="85"/>
      <c r="O130" s="68"/>
      <c r="P130" s="68"/>
      <c r="Q130" s="68"/>
      <c r="R130" s="84"/>
    </row>
    <row r="131" spans="1:18" ht="11.25">
      <c r="A131" s="35"/>
      <c r="B131" s="42" t="s">
        <v>88</v>
      </c>
      <c r="C131" s="80"/>
      <c r="D131" s="68"/>
      <c r="E131" s="68"/>
      <c r="F131" s="68"/>
      <c r="G131" s="68"/>
      <c r="H131" s="84"/>
      <c r="I131" s="85"/>
      <c r="J131" s="68"/>
      <c r="K131" s="68"/>
      <c r="L131" s="68"/>
      <c r="M131" s="84"/>
      <c r="N131" s="85"/>
      <c r="O131" s="68"/>
      <c r="P131" s="68"/>
      <c r="Q131" s="68"/>
      <c r="R131" s="84"/>
    </row>
    <row r="132" spans="1:18" ht="11.25">
      <c r="A132" s="35"/>
      <c r="B132" s="42"/>
      <c r="C132" s="80"/>
      <c r="D132" s="71"/>
      <c r="E132" s="71"/>
      <c r="F132" s="71"/>
      <c r="G132" s="71"/>
      <c r="H132" s="84"/>
      <c r="I132" s="92"/>
      <c r="J132" s="71"/>
      <c r="K132" s="71"/>
      <c r="L132" s="71"/>
      <c r="M132" s="84"/>
      <c r="N132" s="92"/>
      <c r="O132" s="71"/>
      <c r="P132" s="71"/>
      <c r="Q132" s="71"/>
      <c r="R132" s="84"/>
    </row>
    <row r="133" spans="1:19" ht="11.25">
      <c r="A133" s="35" t="s">
        <v>25</v>
      </c>
      <c r="B133" s="36" t="s">
        <v>3</v>
      </c>
      <c r="C133" s="83" t="s">
        <v>302</v>
      </c>
      <c r="D133" s="68">
        <v>0.065</v>
      </c>
      <c r="E133" s="68">
        <v>0.198</v>
      </c>
      <c r="F133" s="68">
        <v>0.075</v>
      </c>
      <c r="G133" s="68">
        <v>0.065</v>
      </c>
      <c r="H133" s="84">
        <v>0.065</v>
      </c>
      <c r="I133" s="85">
        <v>0.06</v>
      </c>
      <c r="J133" s="68">
        <v>0.205</v>
      </c>
      <c r="K133" s="68">
        <v>0.075</v>
      </c>
      <c r="L133" s="68">
        <v>0.07</v>
      </c>
      <c r="M133" s="84">
        <v>0.065</v>
      </c>
      <c r="N133" s="85">
        <v>0.06</v>
      </c>
      <c r="O133" s="68">
        <v>0.238</v>
      </c>
      <c r="P133" s="68">
        <v>0.075</v>
      </c>
      <c r="Q133" s="68">
        <v>0.08</v>
      </c>
      <c r="R133" s="84">
        <v>0.065</v>
      </c>
      <c r="S133" s="49">
        <f>IF(AND(D133=0,E133=0,F133=0,G133=0,H133=0,I133=0,J133=0,K133=0,L133=0,M133=0,N133=0,O133=0,P133=0,Q133=0,R133=0),0,1)</f>
        <v>1</v>
      </c>
    </row>
    <row r="134" spans="1:18" ht="11.25">
      <c r="A134" s="35"/>
      <c r="B134" s="36"/>
      <c r="C134" s="83"/>
      <c r="D134" s="68"/>
      <c r="E134" s="68"/>
      <c r="F134" s="68"/>
      <c r="G134" s="68"/>
      <c r="H134" s="84"/>
      <c r="I134" s="85"/>
      <c r="J134" s="68"/>
      <c r="K134" s="68"/>
      <c r="L134" s="68"/>
      <c r="M134" s="84"/>
      <c r="N134" s="85"/>
      <c r="O134" s="68"/>
      <c r="P134" s="68"/>
      <c r="Q134" s="68"/>
      <c r="R134" s="84"/>
    </row>
    <row r="135" spans="1:18" ht="11.25">
      <c r="A135" s="35"/>
      <c r="B135" s="127" t="str">
        <f>B142&amp;" "&amp;"Municipalities"</f>
        <v>Ugu Municipalities</v>
      </c>
      <c r="C135" s="83"/>
      <c r="D135" s="128"/>
      <c r="E135" s="128"/>
      <c r="F135" s="128"/>
      <c r="G135" s="128"/>
      <c r="H135" s="129"/>
      <c r="I135" s="130"/>
      <c r="J135" s="128"/>
      <c r="K135" s="128"/>
      <c r="L135" s="128"/>
      <c r="M135" s="129"/>
      <c r="N135" s="130"/>
      <c r="O135" s="128"/>
      <c r="P135" s="128"/>
      <c r="Q135" s="128"/>
      <c r="R135" s="129"/>
    </row>
    <row r="136" spans="1:19" ht="11.25">
      <c r="A136" s="35" t="s">
        <v>28</v>
      </c>
      <c r="B136" s="36" t="s">
        <v>447</v>
      </c>
      <c r="C136" s="83" t="s">
        <v>252</v>
      </c>
      <c r="D136" s="75">
        <v>0.05</v>
      </c>
      <c r="E136" s="75"/>
      <c r="F136" s="75"/>
      <c r="G136" s="75"/>
      <c r="H136" s="95"/>
      <c r="I136" s="96">
        <v>0.05</v>
      </c>
      <c r="J136" s="75"/>
      <c r="K136" s="75"/>
      <c r="L136" s="75"/>
      <c r="M136" s="95"/>
      <c r="N136" s="96">
        <v>0.05</v>
      </c>
      <c r="O136" s="75"/>
      <c r="P136" s="75"/>
      <c r="Q136" s="75"/>
      <c r="R136" s="95"/>
      <c r="S136" s="49">
        <f>IF(AND(D136=0,E136=0,F136=0,G136=0,H136=0,I136=0,J136=0,K136=0,L136=0,M136=0,N136=0,O136=0,P136=0,Q136=0,R136=0),0,1)</f>
        <v>1</v>
      </c>
    </row>
    <row r="137" spans="1:19" ht="11.25">
      <c r="A137" s="35" t="s">
        <v>28</v>
      </c>
      <c r="B137" s="36" t="s">
        <v>448</v>
      </c>
      <c r="C137" s="83" t="s">
        <v>253</v>
      </c>
      <c r="D137" s="68">
        <v>0.06</v>
      </c>
      <c r="E137" s="68">
        <v>0</v>
      </c>
      <c r="F137" s="68">
        <v>0</v>
      </c>
      <c r="G137" s="68">
        <v>0</v>
      </c>
      <c r="H137" s="84">
        <v>0.06</v>
      </c>
      <c r="I137" s="85">
        <v>0.1</v>
      </c>
      <c r="J137" s="68">
        <v>0</v>
      </c>
      <c r="K137" s="68">
        <v>0</v>
      </c>
      <c r="L137" s="68">
        <v>0</v>
      </c>
      <c r="M137" s="84">
        <v>0.1</v>
      </c>
      <c r="N137" s="85">
        <v>0.05</v>
      </c>
      <c r="O137" s="68">
        <v>0</v>
      </c>
      <c r="P137" s="68">
        <v>0</v>
      </c>
      <c r="Q137" s="68">
        <v>0</v>
      </c>
      <c r="R137" s="84">
        <v>0.05</v>
      </c>
      <c r="S137" s="49">
        <f aca="true" t="shared" si="5" ref="S137:S198">IF(AND(D137=0,E137=0,F137=0,G137=0,H137=0,I137=0,J137=0,K137=0,L137=0,M137=0,N137=0,O137=0,P137=0,Q137=0,R137=0),0,1)</f>
        <v>1</v>
      </c>
    </row>
    <row r="138" spans="1:19" ht="11.25">
      <c r="A138" s="35" t="s">
        <v>28</v>
      </c>
      <c r="B138" s="36" t="s">
        <v>449</v>
      </c>
      <c r="C138" s="83" t="s">
        <v>254</v>
      </c>
      <c r="D138" s="68">
        <v>0.3319</v>
      </c>
      <c r="E138" s="68" t="s">
        <v>634</v>
      </c>
      <c r="F138" s="68" t="s">
        <v>634</v>
      </c>
      <c r="G138" s="68" t="s">
        <v>634</v>
      </c>
      <c r="H138" s="84" t="s">
        <v>634</v>
      </c>
      <c r="I138" s="85">
        <v>0.08</v>
      </c>
      <c r="J138" s="68" t="s">
        <v>634</v>
      </c>
      <c r="K138" s="68" t="s">
        <v>634</v>
      </c>
      <c r="L138" s="68" t="s">
        <v>634</v>
      </c>
      <c r="M138" s="84" t="s">
        <v>634</v>
      </c>
      <c r="N138" s="85">
        <v>0.08</v>
      </c>
      <c r="O138" s="68" t="s">
        <v>634</v>
      </c>
      <c r="P138" s="68" t="s">
        <v>634</v>
      </c>
      <c r="Q138" s="68" t="s">
        <v>634</v>
      </c>
      <c r="R138" s="84" t="s">
        <v>634</v>
      </c>
      <c r="S138" s="49">
        <f t="shared" si="5"/>
        <v>1</v>
      </c>
    </row>
    <row r="139" spans="1:19" ht="11.25">
      <c r="A139" s="35" t="s">
        <v>28</v>
      </c>
      <c r="B139" s="36" t="s">
        <v>450</v>
      </c>
      <c r="C139" s="83" t="s">
        <v>255</v>
      </c>
      <c r="D139" s="68">
        <v>0.05</v>
      </c>
      <c r="E139" s="68">
        <v>0.2037</v>
      </c>
      <c r="F139" s="68">
        <v>0</v>
      </c>
      <c r="G139" s="68">
        <v>0</v>
      </c>
      <c r="H139" s="84">
        <v>0.0748</v>
      </c>
      <c r="I139" s="85">
        <v>0.055</v>
      </c>
      <c r="J139" s="68">
        <v>0.21</v>
      </c>
      <c r="K139" s="68">
        <v>0</v>
      </c>
      <c r="L139" s="68">
        <v>0</v>
      </c>
      <c r="M139" s="84">
        <v>0.08</v>
      </c>
      <c r="N139" s="85">
        <v>0.06</v>
      </c>
      <c r="O139" s="68">
        <v>0.21</v>
      </c>
      <c r="P139" s="68">
        <v>0</v>
      </c>
      <c r="Q139" s="68">
        <v>0</v>
      </c>
      <c r="R139" s="84">
        <v>0.085</v>
      </c>
      <c r="S139" s="49">
        <f t="shared" si="5"/>
        <v>1</v>
      </c>
    </row>
    <row r="140" spans="1:19" ht="11.25">
      <c r="A140" s="35" t="s">
        <v>28</v>
      </c>
      <c r="B140" s="36" t="s">
        <v>451</v>
      </c>
      <c r="C140" s="83" t="s">
        <v>256</v>
      </c>
      <c r="D140" s="68">
        <v>0.06</v>
      </c>
      <c r="E140" s="68">
        <v>0</v>
      </c>
      <c r="F140" s="68">
        <v>0</v>
      </c>
      <c r="G140" s="68">
        <v>0</v>
      </c>
      <c r="H140" s="84">
        <v>0</v>
      </c>
      <c r="I140" s="85">
        <v>0.065</v>
      </c>
      <c r="J140" s="68">
        <v>0</v>
      </c>
      <c r="K140" s="68">
        <v>0</v>
      </c>
      <c r="L140" s="68">
        <v>0</v>
      </c>
      <c r="M140" s="84">
        <v>0</v>
      </c>
      <c r="N140" s="85">
        <v>0.065</v>
      </c>
      <c r="O140" s="68">
        <v>0</v>
      </c>
      <c r="P140" s="68">
        <v>0</v>
      </c>
      <c r="Q140" s="68">
        <v>0</v>
      </c>
      <c r="R140" s="84">
        <v>0</v>
      </c>
      <c r="S140" s="49">
        <f t="shared" si="5"/>
        <v>1</v>
      </c>
    </row>
    <row r="141" spans="1:19" ht="11.25">
      <c r="A141" s="35" t="s">
        <v>28</v>
      </c>
      <c r="B141" s="36" t="s">
        <v>452</v>
      </c>
      <c r="C141" s="83" t="s">
        <v>257</v>
      </c>
      <c r="D141" s="68">
        <v>0.065</v>
      </c>
      <c r="E141" s="68">
        <v>0.2033</v>
      </c>
      <c r="F141" s="68">
        <v>0</v>
      </c>
      <c r="G141" s="68">
        <v>0</v>
      </c>
      <c r="H141" s="84">
        <v>0.08</v>
      </c>
      <c r="I141" s="85">
        <v>0.06</v>
      </c>
      <c r="J141" s="68">
        <v>0.2033</v>
      </c>
      <c r="K141" s="68">
        <v>0</v>
      </c>
      <c r="L141" s="68">
        <v>0</v>
      </c>
      <c r="M141" s="84">
        <v>0.07</v>
      </c>
      <c r="N141" s="85">
        <v>0.06</v>
      </c>
      <c r="O141" s="68">
        <v>0.2033</v>
      </c>
      <c r="P141" s="68">
        <v>0</v>
      </c>
      <c r="Q141" s="68">
        <v>0</v>
      </c>
      <c r="R141" s="84">
        <v>0.07</v>
      </c>
      <c r="S141" s="49">
        <f t="shared" si="5"/>
        <v>1</v>
      </c>
    </row>
    <row r="142" spans="1:19" ht="11.25">
      <c r="A142" s="35" t="s">
        <v>38</v>
      </c>
      <c r="B142" s="36" t="s">
        <v>453</v>
      </c>
      <c r="C142" s="83" t="s">
        <v>90</v>
      </c>
      <c r="D142" s="68">
        <v>0</v>
      </c>
      <c r="E142" s="68">
        <v>0</v>
      </c>
      <c r="F142" s="68">
        <v>0.099</v>
      </c>
      <c r="G142" s="68">
        <v>0.099</v>
      </c>
      <c r="H142" s="84">
        <v>0</v>
      </c>
      <c r="I142" s="85">
        <v>0</v>
      </c>
      <c r="J142" s="68">
        <v>0</v>
      </c>
      <c r="K142" s="68">
        <v>0.05</v>
      </c>
      <c r="L142" s="68">
        <v>0.05</v>
      </c>
      <c r="M142" s="84">
        <v>0</v>
      </c>
      <c r="N142" s="85">
        <v>0</v>
      </c>
      <c r="O142" s="68">
        <v>0</v>
      </c>
      <c r="P142" s="68">
        <v>0.05</v>
      </c>
      <c r="Q142" s="68">
        <v>0.05</v>
      </c>
      <c r="R142" s="84">
        <v>0</v>
      </c>
      <c r="S142" s="49">
        <f t="shared" si="5"/>
        <v>1</v>
      </c>
    </row>
    <row r="143" spans="1:18" ht="11.25">
      <c r="A143" s="35"/>
      <c r="B143" s="60"/>
      <c r="C143" s="83"/>
      <c r="D143" s="68"/>
      <c r="E143" s="68"/>
      <c r="F143" s="68"/>
      <c r="G143" s="68"/>
      <c r="H143" s="84"/>
      <c r="I143" s="85"/>
      <c r="J143" s="68"/>
      <c r="K143" s="68"/>
      <c r="L143" s="68"/>
      <c r="M143" s="84"/>
      <c r="N143" s="85"/>
      <c r="O143" s="68"/>
      <c r="P143" s="68"/>
      <c r="Q143" s="68"/>
      <c r="R143" s="84"/>
    </row>
    <row r="144" spans="1:18" ht="11.25">
      <c r="A144" s="35"/>
      <c r="B144" s="127" t="str">
        <f>B152&amp;" "&amp;"Municipalities"</f>
        <v>uMgungundlovu Municipalities</v>
      </c>
      <c r="C144" s="83"/>
      <c r="D144" s="128"/>
      <c r="E144" s="128"/>
      <c r="F144" s="128"/>
      <c r="G144" s="128"/>
      <c r="H144" s="129"/>
      <c r="I144" s="130"/>
      <c r="J144" s="128"/>
      <c r="K144" s="128"/>
      <c r="L144" s="128"/>
      <c r="M144" s="129"/>
      <c r="N144" s="130"/>
      <c r="O144" s="128"/>
      <c r="P144" s="128"/>
      <c r="Q144" s="128"/>
      <c r="R144" s="129"/>
    </row>
    <row r="145" spans="1:19" ht="11.25">
      <c r="A145" s="35" t="s">
        <v>28</v>
      </c>
      <c r="B145" s="36" t="s">
        <v>454</v>
      </c>
      <c r="C145" s="83" t="s">
        <v>258</v>
      </c>
      <c r="D145" s="68">
        <v>0.06</v>
      </c>
      <c r="E145" s="68" t="s">
        <v>634</v>
      </c>
      <c r="F145" s="68" t="s">
        <v>634</v>
      </c>
      <c r="G145" s="68" t="s">
        <v>634</v>
      </c>
      <c r="H145" s="84">
        <v>0.075</v>
      </c>
      <c r="I145" s="85">
        <v>0.06</v>
      </c>
      <c r="J145" s="68" t="s">
        <v>634</v>
      </c>
      <c r="K145" s="68" t="s">
        <v>634</v>
      </c>
      <c r="L145" s="68" t="s">
        <v>634</v>
      </c>
      <c r="M145" s="84">
        <v>0.075</v>
      </c>
      <c r="N145" s="85">
        <v>0.06</v>
      </c>
      <c r="O145" s="68" t="s">
        <v>634</v>
      </c>
      <c r="P145" s="68" t="s">
        <v>634</v>
      </c>
      <c r="Q145" s="68" t="s">
        <v>634</v>
      </c>
      <c r="R145" s="84">
        <v>0.075</v>
      </c>
      <c r="S145" s="49">
        <f t="shared" si="5"/>
        <v>1</v>
      </c>
    </row>
    <row r="146" spans="1:19" ht="11.25">
      <c r="A146" s="35" t="s">
        <v>28</v>
      </c>
      <c r="B146" s="36" t="s">
        <v>455</v>
      </c>
      <c r="C146" s="83" t="s">
        <v>259</v>
      </c>
      <c r="D146" s="68">
        <v>0</v>
      </c>
      <c r="E146" s="68">
        <v>0.2038</v>
      </c>
      <c r="F146" s="68" t="s">
        <v>634</v>
      </c>
      <c r="G146" s="68" t="s">
        <v>634</v>
      </c>
      <c r="H146" s="84">
        <v>0.07</v>
      </c>
      <c r="I146" s="85">
        <v>0</v>
      </c>
      <c r="J146" s="68">
        <v>0.2038</v>
      </c>
      <c r="K146" s="68" t="s">
        <v>634</v>
      </c>
      <c r="L146" s="68" t="s">
        <v>634</v>
      </c>
      <c r="M146" s="84">
        <v>0.07</v>
      </c>
      <c r="N146" s="85">
        <v>0</v>
      </c>
      <c r="O146" s="68">
        <v>0.2038</v>
      </c>
      <c r="P146" s="68" t="s">
        <v>634</v>
      </c>
      <c r="Q146" s="68" t="s">
        <v>634</v>
      </c>
      <c r="R146" s="84">
        <v>0.07</v>
      </c>
      <c r="S146" s="49">
        <f t="shared" si="5"/>
        <v>1</v>
      </c>
    </row>
    <row r="147" spans="1:19" ht="11.25">
      <c r="A147" s="35" t="s">
        <v>28</v>
      </c>
      <c r="B147" s="36" t="s">
        <v>456</v>
      </c>
      <c r="C147" s="83" t="s">
        <v>260</v>
      </c>
      <c r="D147" s="68">
        <v>0.08</v>
      </c>
      <c r="E147" s="68">
        <v>0.2063</v>
      </c>
      <c r="F147" s="68" t="s">
        <v>634</v>
      </c>
      <c r="G147" s="68" t="s">
        <v>634</v>
      </c>
      <c r="H147" s="84">
        <v>0.05</v>
      </c>
      <c r="I147" s="85">
        <v>0.06</v>
      </c>
      <c r="J147" s="68">
        <v>0.128</v>
      </c>
      <c r="K147" s="68" t="s">
        <v>634</v>
      </c>
      <c r="L147" s="68" t="s">
        <v>634</v>
      </c>
      <c r="M147" s="84">
        <v>0.06</v>
      </c>
      <c r="N147" s="85">
        <v>0.06</v>
      </c>
      <c r="O147" s="68">
        <v>0.128</v>
      </c>
      <c r="P147" s="68" t="s">
        <v>634</v>
      </c>
      <c r="Q147" s="68" t="s">
        <v>634</v>
      </c>
      <c r="R147" s="84">
        <v>0.06</v>
      </c>
      <c r="S147" s="49">
        <f t="shared" si="5"/>
        <v>1</v>
      </c>
    </row>
    <row r="148" spans="1:19" ht="11.25">
      <c r="A148" s="35" t="s">
        <v>28</v>
      </c>
      <c r="B148" s="36" t="s">
        <v>457</v>
      </c>
      <c r="C148" s="83" t="s">
        <v>261</v>
      </c>
      <c r="D148" s="68">
        <v>-0.5</v>
      </c>
      <c r="E148" s="68" t="s">
        <v>634</v>
      </c>
      <c r="F148" s="68" t="s">
        <v>634</v>
      </c>
      <c r="G148" s="68" t="s">
        <v>634</v>
      </c>
      <c r="H148" s="84">
        <v>0.06</v>
      </c>
      <c r="I148" s="85">
        <v>0.06</v>
      </c>
      <c r="J148" s="68" t="s">
        <v>634</v>
      </c>
      <c r="K148" s="68" t="s">
        <v>634</v>
      </c>
      <c r="L148" s="68" t="s">
        <v>634</v>
      </c>
      <c r="M148" s="84">
        <v>0.06</v>
      </c>
      <c r="N148" s="85">
        <v>0.06</v>
      </c>
      <c r="O148" s="68" t="s">
        <v>634</v>
      </c>
      <c r="P148" s="68" t="s">
        <v>634</v>
      </c>
      <c r="Q148" s="68" t="s">
        <v>634</v>
      </c>
      <c r="R148" s="84">
        <v>0.06</v>
      </c>
      <c r="S148" s="49">
        <f t="shared" si="5"/>
        <v>1</v>
      </c>
    </row>
    <row r="149" spans="1:19" ht="11.25">
      <c r="A149" s="35" t="s">
        <v>28</v>
      </c>
      <c r="B149" s="36" t="s">
        <v>91</v>
      </c>
      <c r="C149" s="83" t="s">
        <v>262</v>
      </c>
      <c r="D149" s="68">
        <v>0.08</v>
      </c>
      <c r="E149" s="68">
        <v>0.21</v>
      </c>
      <c r="F149" s="68">
        <v>0.08</v>
      </c>
      <c r="G149" s="68">
        <v>0.08</v>
      </c>
      <c r="H149" s="84">
        <v>0.08</v>
      </c>
      <c r="I149" s="85">
        <v>0</v>
      </c>
      <c r="J149" s="68">
        <v>0</v>
      </c>
      <c r="K149" s="68">
        <v>0</v>
      </c>
      <c r="L149" s="68">
        <v>0</v>
      </c>
      <c r="M149" s="84">
        <v>0</v>
      </c>
      <c r="N149" s="85">
        <v>0</v>
      </c>
      <c r="O149" s="68">
        <v>0</v>
      </c>
      <c r="P149" s="68">
        <v>0</v>
      </c>
      <c r="Q149" s="68">
        <v>0</v>
      </c>
      <c r="R149" s="84">
        <v>0</v>
      </c>
      <c r="S149" s="49">
        <f t="shared" si="5"/>
        <v>1</v>
      </c>
    </row>
    <row r="150" spans="1:19" ht="11.25">
      <c r="A150" s="35" t="s">
        <v>28</v>
      </c>
      <c r="B150" s="36" t="s">
        <v>458</v>
      </c>
      <c r="C150" s="83" t="s">
        <v>263</v>
      </c>
      <c r="D150" s="68">
        <v>0.06</v>
      </c>
      <c r="E150" s="68" t="s">
        <v>634</v>
      </c>
      <c r="F150" s="68" t="s">
        <v>634</v>
      </c>
      <c r="G150" s="68" t="s">
        <v>634</v>
      </c>
      <c r="H150" s="84" t="s">
        <v>634</v>
      </c>
      <c r="I150" s="85">
        <v>0.06</v>
      </c>
      <c r="J150" s="68" t="s">
        <v>634</v>
      </c>
      <c r="K150" s="68" t="s">
        <v>634</v>
      </c>
      <c r="L150" s="68" t="s">
        <v>634</v>
      </c>
      <c r="M150" s="84" t="s">
        <v>634</v>
      </c>
      <c r="N150" s="85">
        <v>0.06</v>
      </c>
      <c r="O150" s="68" t="s">
        <v>634</v>
      </c>
      <c r="P150" s="68" t="s">
        <v>634</v>
      </c>
      <c r="Q150" s="68" t="s">
        <v>634</v>
      </c>
      <c r="R150" s="84" t="s">
        <v>634</v>
      </c>
      <c r="S150" s="49">
        <f t="shared" si="5"/>
        <v>1</v>
      </c>
    </row>
    <row r="151" spans="1:19" ht="11.25">
      <c r="A151" s="35" t="s">
        <v>28</v>
      </c>
      <c r="B151" s="36" t="s">
        <v>459</v>
      </c>
      <c r="C151" s="83" t="s">
        <v>264</v>
      </c>
      <c r="D151" s="68">
        <v>0.04</v>
      </c>
      <c r="E151" s="68" t="s">
        <v>634</v>
      </c>
      <c r="F151" s="68" t="s">
        <v>634</v>
      </c>
      <c r="G151" s="68" t="s">
        <v>634</v>
      </c>
      <c r="H151" s="84">
        <v>0</v>
      </c>
      <c r="I151" s="85">
        <v>0.035</v>
      </c>
      <c r="J151" s="68" t="s">
        <v>634</v>
      </c>
      <c r="K151" s="68" t="s">
        <v>634</v>
      </c>
      <c r="L151" s="68" t="s">
        <v>634</v>
      </c>
      <c r="M151" s="84">
        <v>0.06</v>
      </c>
      <c r="N151" s="85">
        <v>0.035</v>
      </c>
      <c r="O151" s="68" t="s">
        <v>634</v>
      </c>
      <c r="P151" s="68" t="s">
        <v>634</v>
      </c>
      <c r="Q151" s="68" t="s">
        <v>634</v>
      </c>
      <c r="R151" s="84">
        <v>0.06</v>
      </c>
      <c r="S151" s="49">
        <f t="shared" si="5"/>
        <v>1</v>
      </c>
    </row>
    <row r="152" spans="1:19" ht="11.25">
      <c r="A152" s="35" t="s">
        <v>38</v>
      </c>
      <c r="B152" s="36" t="s">
        <v>460</v>
      </c>
      <c r="C152" s="83" t="s">
        <v>93</v>
      </c>
      <c r="D152" s="68" t="s">
        <v>634</v>
      </c>
      <c r="E152" s="68" t="s">
        <v>634</v>
      </c>
      <c r="F152" s="68">
        <v>0.14</v>
      </c>
      <c r="G152" s="68">
        <v>0.103</v>
      </c>
      <c r="H152" s="84" t="s">
        <v>634</v>
      </c>
      <c r="I152" s="85" t="s">
        <v>634</v>
      </c>
      <c r="J152" s="68" t="s">
        <v>634</v>
      </c>
      <c r="K152" s="68">
        <v>0.0846</v>
      </c>
      <c r="L152" s="68">
        <v>0.102</v>
      </c>
      <c r="M152" s="84" t="s">
        <v>634</v>
      </c>
      <c r="N152" s="85" t="s">
        <v>634</v>
      </c>
      <c r="O152" s="68" t="s">
        <v>634</v>
      </c>
      <c r="P152" s="68">
        <v>0.05</v>
      </c>
      <c r="Q152" s="68">
        <v>0.05</v>
      </c>
      <c r="R152" s="84" t="s">
        <v>634</v>
      </c>
      <c r="S152" s="49">
        <f t="shared" si="5"/>
        <v>1</v>
      </c>
    </row>
    <row r="153" spans="1:18" ht="11.25">
      <c r="A153" s="35"/>
      <c r="B153" s="36"/>
      <c r="C153" s="83"/>
      <c r="D153" s="68"/>
      <c r="E153" s="68"/>
      <c r="F153" s="68"/>
      <c r="G153" s="68"/>
      <c r="H153" s="84"/>
      <c r="I153" s="85"/>
      <c r="J153" s="68"/>
      <c r="K153" s="68"/>
      <c r="L153" s="68"/>
      <c r="M153" s="84"/>
      <c r="N153" s="85"/>
      <c r="O153" s="68"/>
      <c r="P153" s="68"/>
      <c r="Q153" s="68"/>
      <c r="R153" s="84"/>
    </row>
    <row r="154" spans="1:18" ht="11.25">
      <c r="A154" s="35"/>
      <c r="B154" s="127" t="str">
        <f>B160&amp;" "&amp;"Municipalities"</f>
        <v>Uthukela Municipalities</v>
      </c>
      <c r="C154" s="83"/>
      <c r="D154" s="128"/>
      <c r="E154" s="128"/>
      <c r="F154" s="128"/>
      <c r="G154" s="128"/>
      <c r="H154" s="129"/>
      <c r="I154" s="130"/>
      <c r="J154" s="128"/>
      <c r="K154" s="128"/>
      <c r="L154" s="128"/>
      <c r="M154" s="129"/>
      <c r="N154" s="130"/>
      <c r="O154" s="128"/>
      <c r="P154" s="128"/>
      <c r="Q154" s="128"/>
      <c r="R154" s="129"/>
    </row>
    <row r="155" spans="1:19" ht="11.25">
      <c r="A155" s="35" t="s">
        <v>28</v>
      </c>
      <c r="B155" s="36" t="s">
        <v>461</v>
      </c>
      <c r="C155" s="83" t="s">
        <v>265</v>
      </c>
      <c r="D155" s="68">
        <v>0</v>
      </c>
      <c r="E155" s="68">
        <v>0.2238</v>
      </c>
      <c r="F155" s="68">
        <v>0</v>
      </c>
      <c r="G155" s="68">
        <v>0</v>
      </c>
      <c r="H155" s="84">
        <v>0.1</v>
      </c>
      <c r="I155" s="85">
        <v>0.1</v>
      </c>
      <c r="J155" s="68">
        <v>0.259</v>
      </c>
      <c r="K155" s="68">
        <v>0</v>
      </c>
      <c r="L155" s="68">
        <v>0</v>
      </c>
      <c r="M155" s="84">
        <v>0.15</v>
      </c>
      <c r="N155" s="85">
        <v>0</v>
      </c>
      <c r="O155" s="68">
        <v>0.259</v>
      </c>
      <c r="P155" s="68">
        <v>0</v>
      </c>
      <c r="Q155" s="68">
        <v>0</v>
      </c>
      <c r="R155" s="84">
        <v>0</v>
      </c>
      <c r="S155" s="49">
        <f t="shared" si="5"/>
        <v>1</v>
      </c>
    </row>
    <row r="156" spans="1:19" ht="11.25">
      <c r="A156" s="35" t="s">
        <v>28</v>
      </c>
      <c r="B156" s="36" t="s">
        <v>462</v>
      </c>
      <c r="C156" s="83" t="s">
        <v>266</v>
      </c>
      <c r="D156" s="68">
        <v>0.06</v>
      </c>
      <c r="E156" s="68">
        <v>0</v>
      </c>
      <c r="F156" s="68">
        <v>0</v>
      </c>
      <c r="G156" s="68">
        <v>0</v>
      </c>
      <c r="H156" s="84">
        <v>0.06</v>
      </c>
      <c r="I156" s="85">
        <v>0.06</v>
      </c>
      <c r="J156" s="68">
        <v>0</v>
      </c>
      <c r="K156" s="68">
        <v>0</v>
      </c>
      <c r="L156" s="68">
        <v>0</v>
      </c>
      <c r="M156" s="84">
        <v>0.06</v>
      </c>
      <c r="N156" s="85">
        <v>0.06</v>
      </c>
      <c r="O156" s="68">
        <v>0</v>
      </c>
      <c r="P156" s="68">
        <v>0</v>
      </c>
      <c r="Q156" s="68">
        <v>0</v>
      </c>
      <c r="R156" s="84">
        <v>0.06</v>
      </c>
      <c r="S156" s="49">
        <f t="shared" si="5"/>
        <v>1</v>
      </c>
    </row>
    <row r="157" spans="1:19" ht="11.25">
      <c r="A157" s="35" t="s">
        <v>28</v>
      </c>
      <c r="B157" s="36" t="s">
        <v>463</v>
      </c>
      <c r="C157" s="83" t="s">
        <v>267</v>
      </c>
      <c r="D157" s="68">
        <v>0.068</v>
      </c>
      <c r="E157" s="68">
        <v>0.23</v>
      </c>
      <c r="F157" s="68">
        <v>0</v>
      </c>
      <c r="G157" s="68">
        <v>0</v>
      </c>
      <c r="H157" s="84">
        <v>0.06</v>
      </c>
      <c r="I157" s="85">
        <v>0</v>
      </c>
      <c r="J157" s="68">
        <v>0</v>
      </c>
      <c r="K157" s="68">
        <v>0</v>
      </c>
      <c r="L157" s="68">
        <v>0</v>
      </c>
      <c r="M157" s="84">
        <v>0</v>
      </c>
      <c r="N157" s="85">
        <v>0</v>
      </c>
      <c r="O157" s="68">
        <v>0</v>
      </c>
      <c r="P157" s="68">
        <v>0</v>
      </c>
      <c r="Q157" s="68">
        <v>0</v>
      </c>
      <c r="R157" s="84">
        <v>0</v>
      </c>
      <c r="S157" s="49">
        <f t="shared" si="5"/>
        <v>1</v>
      </c>
    </row>
    <row r="158" spans="1:19" ht="11.25">
      <c r="A158" s="35" t="s">
        <v>28</v>
      </c>
      <c r="B158" s="36" t="s">
        <v>464</v>
      </c>
      <c r="C158" s="83" t="s">
        <v>268</v>
      </c>
      <c r="D158" s="68">
        <v>0.08</v>
      </c>
      <c r="E158" s="68">
        <v>0</v>
      </c>
      <c r="F158" s="68">
        <v>0</v>
      </c>
      <c r="G158" s="68">
        <v>0</v>
      </c>
      <c r="H158" s="84">
        <v>0.08</v>
      </c>
      <c r="I158" s="85">
        <v>0.08</v>
      </c>
      <c r="J158" s="68">
        <v>0</v>
      </c>
      <c r="K158" s="68" t="s">
        <v>22</v>
      </c>
      <c r="L158" s="68">
        <v>0</v>
      </c>
      <c r="M158" s="84">
        <v>0.08</v>
      </c>
      <c r="N158" s="85">
        <v>0.08</v>
      </c>
      <c r="O158" s="68">
        <v>0</v>
      </c>
      <c r="P158" s="68">
        <v>0</v>
      </c>
      <c r="Q158" s="68">
        <v>0</v>
      </c>
      <c r="R158" s="84">
        <v>0.08</v>
      </c>
      <c r="S158" s="49">
        <f t="shared" si="5"/>
        <v>1</v>
      </c>
    </row>
    <row r="159" spans="1:19" ht="11.25">
      <c r="A159" s="35" t="s">
        <v>28</v>
      </c>
      <c r="B159" s="36" t="s">
        <v>465</v>
      </c>
      <c r="C159" s="83" t="s">
        <v>269</v>
      </c>
      <c r="D159" s="68">
        <v>0.041</v>
      </c>
      <c r="E159" s="68">
        <v>0</v>
      </c>
      <c r="F159" s="68">
        <v>0</v>
      </c>
      <c r="G159" s="68">
        <v>0</v>
      </c>
      <c r="H159" s="84">
        <v>0</v>
      </c>
      <c r="I159" s="85">
        <v>0.043</v>
      </c>
      <c r="J159" s="68">
        <v>0</v>
      </c>
      <c r="K159" s="68">
        <v>0</v>
      </c>
      <c r="L159" s="68">
        <v>0</v>
      </c>
      <c r="M159" s="84">
        <v>0</v>
      </c>
      <c r="N159" s="85">
        <v>0.044</v>
      </c>
      <c r="O159" s="68">
        <v>0</v>
      </c>
      <c r="P159" s="68">
        <v>0</v>
      </c>
      <c r="Q159" s="68">
        <v>0</v>
      </c>
      <c r="R159" s="84">
        <v>0</v>
      </c>
      <c r="S159" s="49">
        <f t="shared" si="5"/>
        <v>1</v>
      </c>
    </row>
    <row r="160" spans="1:19" ht="11.25">
      <c r="A160" s="35" t="s">
        <v>38</v>
      </c>
      <c r="B160" s="36" t="s">
        <v>466</v>
      </c>
      <c r="C160" s="83" t="s">
        <v>94</v>
      </c>
      <c r="D160" s="68">
        <v>0.08</v>
      </c>
      <c r="E160" s="68">
        <v>0</v>
      </c>
      <c r="F160" s="68">
        <v>0.08</v>
      </c>
      <c r="G160" s="68">
        <v>0.08</v>
      </c>
      <c r="H160" s="84">
        <v>0</v>
      </c>
      <c r="I160" s="85">
        <v>0</v>
      </c>
      <c r="J160" s="68">
        <v>0</v>
      </c>
      <c r="K160" s="68">
        <v>0.06</v>
      </c>
      <c r="L160" s="68">
        <v>0.06</v>
      </c>
      <c r="M160" s="84">
        <v>0</v>
      </c>
      <c r="N160" s="85">
        <v>0</v>
      </c>
      <c r="O160" s="68">
        <v>0</v>
      </c>
      <c r="P160" s="68">
        <v>0.06</v>
      </c>
      <c r="Q160" s="68">
        <v>0.06</v>
      </c>
      <c r="R160" s="84">
        <v>0</v>
      </c>
      <c r="S160" s="49">
        <f t="shared" si="5"/>
        <v>1</v>
      </c>
    </row>
    <row r="161" spans="1:18" ht="11.25">
      <c r="A161" s="35"/>
      <c r="B161" s="60"/>
      <c r="C161" s="83"/>
      <c r="D161" s="68"/>
      <c r="E161" s="68"/>
      <c r="F161" s="68"/>
      <c r="G161" s="68"/>
      <c r="H161" s="84"/>
      <c r="I161" s="85"/>
      <c r="J161" s="68"/>
      <c r="K161" s="68"/>
      <c r="L161" s="68"/>
      <c r="M161" s="84"/>
      <c r="N161" s="85"/>
      <c r="O161" s="68"/>
      <c r="P161" s="68"/>
      <c r="Q161" s="68"/>
      <c r="R161" s="84"/>
    </row>
    <row r="162" spans="1:18" ht="11.25">
      <c r="A162" s="35"/>
      <c r="B162" s="127" t="str">
        <f>B167&amp;" "&amp;"Municipalities"</f>
        <v>Umzinyathi Municipalities</v>
      </c>
      <c r="C162" s="83"/>
      <c r="D162" s="128"/>
      <c r="E162" s="128"/>
      <c r="F162" s="128"/>
      <c r="G162" s="128"/>
      <c r="H162" s="129"/>
      <c r="I162" s="130"/>
      <c r="J162" s="128"/>
      <c r="K162" s="128"/>
      <c r="L162" s="128"/>
      <c r="M162" s="129"/>
      <c r="N162" s="130"/>
      <c r="O162" s="128"/>
      <c r="P162" s="128"/>
      <c r="Q162" s="128"/>
      <c r="R162" s="129"/>
    </row>
    <row r="163" spans="1:19" ht="11.25">
      <c r="A163" s="35" t="s">
        <v>28</v>
      </c>
      <c r="B163" s="36" t="s">
        <v>467</v>
      </c>
      <c r="C163" s="83" t="s">
        <v>270</v>
      </c>
      <c r="D163" s="68">
        <v>0.08</v>
      </c>
      <c r="E163" s="68">
        <v>0.289</v>
      </c>
      <c r="F163" s="68" t="s">
        <v>634</v>
      </c>
      <c r="G163" s="68" t="s">
        <v>634</v>
      </c>
      <c r="H163" s="84">
        <v>0.12</v>
      </c>
      <c r="I163" s="85">
        <v>0.07</v>
      </c>
      <c r="J163" s="68">
        <v>0.198</v>
      </c>
      <c r="K163" s="68" t="s">
        <v>634</v>
      </c>
      <c r="L163" s="68" t="s">
        <v>634</v>
      </c>
      <c r="M163" s="84">
        <v>0.065</v>
      </c>
      <c r="N163" s="85">
        <v>0.06</v>
      </c>
      <c r="O163" s="68">
        <v>0.203</v>
      </c>
      <c r="P163" s="68" t="s">
        <v>634</v>
      </c>
      <c r="Q163" s="68" t="s">
        <v>634</v>
      </c>
      <c r="R163" s="84">
        <v>0.05</v>
      </c>
      <c r="S163" s="49">
        <f t="shared" si="5"/>
        <v>1</v>
      </c>
    </row>
    <row r="164" spans="1:19" ht="11.25">
      <c r="A164" s="35" t="s">
        <v>28</v>
      </c>
      <c r="B164" s="36" t="s">
        <v>468</v>
      </c>
      <c r="C164" s="83" t="s">
        <v>271</v>
      </c>
      <c r="D164" s="68">
        <v>0.25</v>
      </c>
      <c r="E164" s="68">
        <v>0.2671</v>
      </c>
      <c r="F164" s="68">
        <v>0</v>
      </c>
      <c r="G164" s="68">
        <v>0</v>
      </c>
      <c r="H164" s="84">
        <v>0.06</v>
      </c>
      <c r="I164" s="85">
        <v>0.25</v>
      </c>
      <c r="J164" s="68">
        <v>0.17</v>
      </c>
      <c r="K164" s="68">
        <v>0</v>
      </c>
      <c r="L164" s="68">
        <v>0</v>
      </c>
      <c r="M164" s="84">
        <v>0.06</v>
      </c>
      <c r="N164" s="85">
        <v>0.06</v>
      </c>
      <c r="O164" s="68">
        <v>0.15</v>
      </c>
      <c r="P164" s="68">
        <v>0</v>
      </c>
      <c r="Q164" s="68">
        <v>0</v>
      </c>
      <c r="R164" s="84">
        <v>0.075</v>
      </c>
      <c r="S164" s="49">
        <f t="shared" si="5"/>
        <v>1</v>
      </c>
    </row>
    <row r="165" spans="1:19" ht="11.25">
      <c r="A165" s="35" t="s">
        <v>28</v>
      </c>
      <c r="B165" s="36" t="s">
        <v>469</v>
      </c>
      <c r="C165" s="83" t="s">
        <v>272</v>
      </c>
      <c r="D165" s="68" t="s">
        <v>634</v>
      </c>
      <c r="E165" s="68" t="s">
        <v>634</v>
      </c>
      <c r="F165" s="68" t="s">
        <v>634</v>
      </c>
      <c r="G165" s="68" t="s">
        <v>634</v>
      </c>
      <c r="H165" s="84" t="s">
        <v>634</v>
      </c>
      <c r="I165" s="85" t="s">
        <v>634</v>
      </c>
      <c r="J165" s="68" t="s">
        <v>634</v>
      </c>
      <c r="K165" s="68" t="s">
        <v>634</v>
      </c>
      <c r="L165" s="68" t="s">
        <v>634</v>
      </c>
      <c r="M165" s="84" t="s">
        <v>634</v>
      </c>
      <c r="N165" s="85" t="s">
        <v>634</v>
      </c>
      <c r="O165" s="68" t="s">
        <v>634</v>
      </c>
      <c r="P165" s="68" t="s">
        <v>634</v>
      </c>
      <c r="Q165" s="68" t="s">
        <v>634</v>
      </c>
      <c r="R165" s="84" t="s">
        <v>634</v>
      </c>
      <c r="S165" s="49">
        <f t="shared" si="5"/>
        <v>1</v>
      </c>
    </row>
    <row r="166" spans="1:19" ht="11.25">
      <c r="A166" s="35" t="s">
        <v>28</v>
      </c>
      <c r="B166" s="36" t="s">
        <v>470</v>
      </c>
      <c r="C166" s="83" t="s">
        <v>273</v>
      </c>
      <c r="D166" s="68">
        <v>0.07</v>
      </c>
      <c r="E166" s="68">
        <v>0.2038</v>
      </c>
      <c r="F166" s="68">
        <v>0</v>
      </c>
      <c r="G166" s="68">
        <v>0</v>
      </c>
      <c r="H166" s="84">
        <v>0.1</v>
      </c>
      <c r="I166" s="85">
        <v>0.07</v>
      </c>
      <c r="J166" s="68">
        <v>0.23</v>
      </c>
      <c r="K166" s="68">
        <v>0</v>
      </c>
      <c r="L166" s="68">
        <v>0</v>
      </c>
      <c r="M166" s="84">
        <v>0.1</v>
      </c>
      <c r="N166" s="85">
        <v>0.08</v>
      </c>
      <c r="O166" s="68">
        <v>0.25</v>
      </c>
      <c r="P166" s="68">
        <v>0</v>
      </c>
      <c r="Q166" s="68">
        <v>0</v>
      </c>
      <c r="R166" s="84">
        <v>0.1</v>
      </c>
      <c r="S166" s="49">
        <f t="shared" si="5"/>
        <v>1</v>
      </c>
    </row>
    <row r="167" spans="1:19" ht="11.25">
      <c r="A167" s="35" t="s">
        <v>38</v>
      </c>
      <c r="B167" s="36" t="s">
        <v>471</v>
      </c>
      <c r="C167" s="83" t="s">
        <v>95</v>
      </c>
      <c r="D167" s="68" t="s">
        <v>634</v>
      </c>
      <c r="E167" s="68" t="s">
        <v>634</v>
      </c>
      <c r="F167" s="68" t="s">
        <v>634</v>
      </c>
      <c r="G167" s="68" t="s">
        <v>634</v>
      </c>
      <c r="H167" s="84" t="s">
        <v>634</v>
      </c>
      <c r="I167" s="85" t="s">
        <v>634</v>
      </c>
      <c r="J167" s="68" t="s">
        <v>634</v>
      </c>
      <c r="K167" s="68" t="s">
        <v>634</v>
      </c>
      <c r="L167" s="68" t="s">
        <v>634</v>
      </c>
      <c r="M167" s="84" t="s">
        <v>634</v>
      </c>
      <c r="N167" s="85" t="s">
        <v>634</v>
      </c>
      <c r="O167" s="68" t="s">
        <v>634</v>
      </c>
      <c r="P167" s="68" t="s">
        <v>634</v>
      </c>
      <c r="Q167" s="68" t="s">
        <v>634</v>
      </c>
      <c r="R167" s="84" t="s">
        <v>634</v>
      </c>
      <c r="S167" s="49">
        <f t="shared" si="5"/>
        <v>1</v>
      </c>
    </row>
    <row r="168" spans="1:18" ht="11.25">
      <c r="A168" s="35"/>
      <c r="B168" s="60"/>
      <c r="C168" s="83"/>
      <c r="D168" s="68"/>
      <c r="E168" s="68"/>
      <c r="F168" s="68"/>
      <c r="G168" s="68"/>
      <c r="H168" s="84"/>
      <c r="I168" s="85"/>
      <c r="J168" s="68"/>
      <c r="K168" s="68"/>
      <c r="L168" s="68"/>
      <c r="M168" s="84"/>
      <c r="N168" s="85"/>
      <c r="O168" s="68"/>
      <c r="P168" s="68"/>
      <c r="Q168" s="68"/>
      <c r="R168" s="84"/>
    </row>
    <row r="169" spans="1:18" ht="11.25">
      <c r="A169" s="35"/>
      <c r="B169" s="127" t="str">
        <f>B173&amp;" "&amp;"Municipalities"</f>
        <v>Amajuba Municipalities</v>
      </c>
      <c r="C169" s="83"/>
      <c r="D169" s="128"/>
      <c r="E169" s="128"/>
      <c r="F169" s="128"/>
      <c r="G169" s="128"/>
      <c r="H169" s="129"/>
      <c r="I169" s="130"/>
      <c r="J169" s="128"/>
      <c r="K169" s="128"/>
      <c r="L169" s="128"/>
      <c r="M169" s="129"/>
      <c r="N169" s="130"/>
      <c r="O169" s="128"/>
      <c r="P169" s="128"/>
      <c r="Q169" s="128"/>
      <c r="R169" s="129"/>
    </row>
    <row r="170" spans="1:19" ht="11.25">
      <c r="A170" s="35" t="s">
        <v>28</v>
      </c>
      <c r="B170" s="36" t="s">
        <v>472</v>
      </c>
      <c r="C170" s="83" t="s">
        <v>274</v>
      </c>
      <c r="D170" s="68">
        <v>0.07</v>
      </c>
      <c r="E170" s="68">
        <v>0.2038</v>
      </c>
      <c r="F170" s="68">
        <v>0.07</v>
      </c>
      <c r="G170" s="68">
        <v>0.07</v>
      </c>
      <c r="H170" s="84">
        <v>0.07</v>
      </c>
      <c r="I170" s="85">
        <v>0.07</v>
      </c>
      <c r="J170" s="68">
        <v>0.2038</v>
      </c>
      <c r="K170" s="68">
        <v>0.07</v>
      </c>
      <c r="L170" s="68">
        <v>0.07</v>
      </c>
      <c r="M170" s="84">
        <v>0.07</v>
      </c>
      <c r="N170" s="85">
        <v>0.07</v>
      </c>
      <c r="O170" s="68">
        <v>0.2038</v>
      </c>
      <c r="P170" s="68">
        <v>0.07</v>
      </c>
      <c r="Q170" s="68">
        <v>0.07</v>
      </c>
      <c r="R170" s="84">
        <v>0.07</v>
      </c>
      <c r="S170" s="49">
        <f t="shared" si="5"/>
        <v>1</v>
      </c>
    </row>
    <row r="171" spans="1:19" ht="11.25">
      <c r="A171" s="35" t="s">
        <v>28</v>
      </c>
      <c r="B171" s="36" t="s">
        <v>473</v>
      </c>
      <c r="C171" s="83" t="s">
        <v>275</v>
      </c>
      <c r="D171" s="68">
        <v>0</v>
      </c>
      <c r="E171" s="68">
        <v>0.13</v>
      </c>
      <c r="F171" s="68">
        <v>0</v>
      </c>
      <c r="G171" s="68">
        <v>0</v>
      </c>
      <c r="H171" s="84">
        <v>0.047</v>
      </c>
      <c r="I171" s="85">
        <v>0.075</v>
      </c>
      <c r="J171" s="68">
        <v>0.075</v>
      </c>
      <c r="K171" s="68">
        <v>0</v>
      </c>
      <c r="L171" s="68">
        <v>0</v>
      </c>
      <c r="M171" s="84">
        <v>0.075</v>
      </c>
      <c r="N171" s="85">
        <v>0.075</v>
      </c>
      <c r="O171" s="68">
        <v>0.075</v>
      </c>
      <c r="P171" s="68">
        <v>0</v>
      </c>
      <c r="Q171" s="68">
        <v>0</v>
      </c>
      <c r="R171" s="84">
        <v>0.075</v>
      </c>
      <c r="S171" s="49">
        <f t="shared" si="5"/>
        <v>1</v>
      </c>
    </row>
    <row r="172" spans="1:19" ht="11.25">
      <c r="A172" s="35" t="s">
        <v>28</v>
      </c>
      <c r="B172" s="36" t="s">
        <v>474</v>
      </c>
      <c r="C172" s="83" t="s">
        <v>276</v>
      </c>
      <c r="D172" s="68">
        <v>0.07</v>
      </c>
      <c r="E172" s="68">
        <v>0</v>
      </c>
      <c r="F172" s="68">
        <v>0</v>
      </c>
      <c r="G172" s="68">
        <v>0</v>
      </c>
      <c r="H172" s="84">
        <v>0.07</v>
      </c>
      <c r="I172" s="85">
        <v>0.0699</v>
      </c>
      <c r="J172" s="68">
        <v>0</v>
      </c>
      <c r="K172" s="68">
        <v>0</v>
      </c>
      <c r="L172" s="68">
        <v>0</v>
      </c>
      <c r="M172" s="84">
        <v>0.0699</v>
      </c>
      <c r="N172" s="85">
        <v>0.07</v>
      </c>
      <c r="O172" s="68">
        <v>0</v>
      </c>
      <c r="P172" s="68">
        <v>0</v>
      </c>
      <c r="Q172" s="68">
        <v>0</v>
      </c>
      <c r="R172" s="84">
        <v>0.07</v>
      </c>
      <c r="S172" s="49">
        <f t="shared" si="5"/>
        <v>1</v>
      </c>
    </row>
    <row r="173" spans="1:19" ht="11.25">
      <c r="A173" s="35" t="s">
        <v>38</v>
      </c>
      <c r="B173" s="36" t="s">
        <v>475</v>
      </c>
      <c r="C173" s="83" t="s">
        <v>96</v>
      </c>
      <c r="D173" s="68">
        <v>0</v>
      </c>
      <c r="E173" s="68">
        <v>0</v>
      </c>
      <c r="F173" s="68">
        <v>0.09</v>
      </c>
      <c r="G173" s="68">
        <v>0.09</v>
      </c>
      <c r="H173" s="84">
        <v>0</v>
      </c>
      <c r="I173" s="85">
        <v>0</v>
      </c>
      <c r="J173" s="68">
        <v>0</v>
      </c>
      <c r="K173" s="68">
        <v>0.07</v>
      </c>
      <c r="L173" s="68">
        <v>0.07</v>
      </c>
      <c r="M173" s="84">
        <v>0</v>
      </c>
      <c r="N173" s="85">
        <v>0</v>
      </c>
      <c r="O173" s="68">
        <v>0</v>
      </c>
      <c r="P173" s="68">
        <v>0.08</v>
      </c>
      <c r="Q173" s="68">
        <v>0.08</v>
      </c>
      <c r="R173" s="84">
        <v>0</v>
      </c>
      <c r="S173" s="49">
        <f t="shared" si="5"/>
        <v>1</v>
      </c>
    </row>
    <row r="174" spans="1:18" ht="11.25">
      <c r="A174" s="35"/>
      <c r="B174" s="60"/>
      <c r="C174" s="83"/>
      <c r="D174" s="68"/>
      <c r="E174" s="68"/>
      <c r="F174" s="68"/>
      <c r="G174" s="68"/>
      <c r="H174" s="84"/>
      <c r="I174" s="85"/>
      <c r="J174" s="68"/>
      <c r="K174" s="68"/>
      <c r="L174" s="68"/>
      <c r="M174" s="84"/>
      <c r="N174" s="85"/>
      <c r="O174" s="68"/>
      <c r="P174" s="68"/>
      <c r="Q174" s="68"/>
      <c r="R174" s="84"/>
    </row>
    <row r="175" spans="1:18" ht="11.25">
      <c r="A175" s="35"/>
      <c r="B175" s="127" t="str">
        <f>B181&amp;" "&amp;"Municipalities"</f>
        <v>Zululand Municipalities</v>
      </c>
      <c r="C175" s="83"/>
      <c r="D175" s="128"/>
      <c r="E175" s="128"/>
      <c r="F175" s="128"/>
      <c r="G175" s="128"/>
      <c r="H175" s="129"/>
      <c r="I175" s="130"/>
      <c r="J175" s="128"/>
      <c r="K175" s="128"/>
      <c r="L175" s="128"/>
      <c r="M175" s="129"/>
      <c r="N175" s="130"/>
      <c r="O175" s="128"/>
      <c r="P175" s="128"/>
      <c r="Q175" s="128"/>
      <c r="R175" s="129"/>
    </row>
    <row r="176" spans="1:19" ht="11.25">
      <c r="A176" s="35" t="s">
        <v>28</v>
      </c>
      <c r="B176" s="36" t="s">
        <v>476</v>
      </c>
      <c r="C176" s="83" t="s">
        <v>277</v>
      </c>
      <c r="D176" s="68">
        <v>0</v>
      </c>
      <c r="E176" s="68">
        <v>0.2038</v>
      </c>
      <c r="F176" s="68">
        <v>0</v>
      </c>
      <c r="G176" s="68">
        <v>0</v>
      </c>
      <c r="H176" s="84">
        <v>0.0503</v>
      </c>
      <c r="I176" s="85">
        <v>0.03</v>
      </c>
      <c r="J176" s="68">
        <v>0</v>
      </c>
      <c r="K176" s="68">
        <v>0</v>
      </c>
      <c r="L176" s="68">
        <v>0</v>
      </c>
      <c r="M176" s="84">
        <v>0.06</v>
      </c>
      <c r="N176" s="85">
        <v>0.03</v>
      </c>
      <c r="O176" s="68">
        <v>0</v>
      </c>
      <c r="P176" s="68">
        <v>0</v>
      </c>
      <c r="Q176" s="68">
        <v>0</v>
      </c>
      <c r="R176" s="84">
        <v>0.06</v>
      </c>
      <c r="S176" s="49">
        <f t="shared" si="5"/>
        <v>1</v>
      </c>
    </row>
    <row r="177" spans="1:19" ht="11.25">
      <c r="A177" s="35" t="s">
        <v>28</v>
      </c>
      <c r="B177" s="36" t="s">
        <v>477</v>
      </c>
      <c r="C177" s="83" t="s">
        <v>278</v>
      </c>
      <c r="D177" s="68">
        <v>0.08</v>
      </c>
      <c r="E177" s="68">
        <v>0.289</v>
      </c>
      <c r="F177" s="68">
        <v>0</v>
      </c>
      <c r="G177" s="68">
        <v>0</v>
      </c>
      <c r="H177" s="84">
        <v>0.08</v>
      </c>
      <c r="I177" s="85">
        <v>0.06</v>
      </c>
      <c r="J177" s="68">
        <v>0.1603</v>
      </c>
      <c r="K177" s="68">
        <v>0</v>
      </c>
      <c r="L177" s="68">
        <v>0</v>
      </c>
      <c r="M177" s="84">
        <v>0.06</v>
      </c>
      <c r="N177" s="85">
        <v>0</v>
      </c>
      <c r="O177" s="68">
        <v>0</v>
      </c>
      <c r="P177" s="68">
        <v>0</v>
      </c>
      <c r="Q177" s="68">
        <v>0</v>
      </c>
      <c r="R177" s="84">
        <v>0</v>
      </c>
      <c r="S177" s="49">
        <f t="shared" si="5"/>
        <v>1</v>
      </c>
    </row>
    <row r="178" spans="1:19" ht="11.25">
      <c r="A178" s="35" t="s">
        <v>28</v>
      </c>
      <c r="B178" s="36" t="s">
        <v>478</v>
      </c>
      <c r="C178" s="83" t="s">
        <v>279</v>
      </c>
      <c r="D178" s="68">
        <v>0.06</v>
      </c>
      <c r="E178" s="68">
        <v>0.2038</v>
      </c>
      <c r="F178" s="68">
        <v>0.06</v>
      </c>
      <c r="G178" s="68">
        <v>0.06</v>
      </c>
      <c r="H178" s="84">
        <v>0.06</v>
      </c>
      <c r="I178" s="85">
        <v>0.05</v>
      </c>
      <c r="J178" s="68">
        <v>0.05</v>
      </c>
      <c r="K178" s="68">
        <v>0.05</v>
      </c>
      <c r="L178" s="68">
        <v>0.05</v>
      </c>
      <c r="M178" s="84">
        <v>0.05</v>
      </c>
      <c r="N178" s="85">
        <v>0.06</v>
      </c>
      <c r="O178" s="68">
        <v>0.05</v>
      </c>
      <c r="P178" s="68">
        <v>0.05</v>
      </c>
      <c r="Q178" s="68">
        <v>0.05</v>
      </c>
      <c r="R178" s="84">
        <v>0.05</v>
      </c>
      <c r="S178" s="49">
        <f t="shared" si="5"/>
        <v>1</v>
      </c>
    </row>
    <row r="179" spans="1:19" ht="11.25">
      <c r="A179" s="35" t="s">
        <v>28</v>
      </c>
      <c r="B179" s="36" t="s">
        <v>479</v>
      </c>
      <c r="C179" s="83" t="s">
        <v>280</v>
      </c>
      <c r="D179" s="68">
        <v>0.048</v>
      </c>
      <c r="E179" s="68">
        <v>0</v>
      </c>
      <c r="F179" s="68">
        <v>0</v>
      </c>
      <c r="G179" s="68">
        <v>0</v>
      </c>
      <c r="H179" s="84">
        <v>0.048</v>
      </c>
      <c r="I179" s="85">
        <v>0.053</v>
      </c>
      <c r="J179" s="68">
        <v>0</v>
      </c>
      <c r="K179" s="68">
        <v>0</v>
      </c>
      <c r="L179" s="68">
        <v>0</v>
      </c>
      <c r="M179" s="84">
        <v>0.059</v>
      </c>
      <c r="N179" s="85">
        <v>0.055</v>
      </c>
      <c r="O179" s="68">
        <v>0</v>
      </c>
      <c r="P179" s="68">
        <v>0</v>
      </c>
      <c r="Q179" s="68">
        <v>0</v>
      </c>
      <c r="R179" s="84">
        <v>0.053</v>
      </c>
      <c r="S179" s="49">
        <f t="shared" si="5"/>
        <v>1</v>
      </c>
    </row>
    <row r="180" spans="1:19" ht="11.25">
      <c r="A180" s="35" t="s">
        <v>28</v>
      </c>
      <c r="B180" s="36" t="s">
        <v>480</v>
      </c>
      <c r="C180" s="83" t="s">
        <v>281</v>
      </c>
      <c r="D180" s="68">
        <v>0.07</v>
      </c>
      <c r="E180" s="68">
        <v>0.2038</v>
      </c>
      <c r="F180" s="68" t="s">
        <v>634</v>
      </c>
      <c r="G180" s="68" t="s">
        <v>634</v>
      </c>
      <c r="H180" s="84">
        <v>0.0608</v>
      </c>
      <c r="I180" s="85">
        <v>0.07</v>
      </c>
      <c r="J180" s="68">
        <v>0.062</v>
      </c>
      <c r="K180" s="68" t="s">
        <v>634</v>
      </c>
      <c r="L180" s="68" t="s">
        <v>634</v>
      </c>
      <c r="M180" s="84">
        <v>0.0608</v>
      </c>
      <c r="N180" s="85">
        <v>0.07</v>
      </c>
      <c r="O180" s="68">
        <v>0.059</v>
      </c>
      <c r="P180" s="68" t="s">
        <v>634</v>
      </c>
      <c r="Q180" s="68" t="s">
        <v>634</v>
      </c>
      <c r="R180" s="84">
        <v>0.0608</v>
      </c>
      <c r="S180" s="49">
        <f t="shared" si="5"/>
        <v>1</v>
      </c>
    </row>
    <row r="181" spans="1:19" ht="11.25">
      <c r="A181" s="35" t="s">
        <v>38</v>
      </c>
      <c r="B181" s="36" t="s">
        <v>481</v>
      </c>
      <c r="C181" s="83" t="s">
        <v>97</v>
      </c>
      <c r="D181" s="68" t="s">
        <v>634</v>
      </c>
      <c r="E181" s="68" t="s">
        <v>634</v>
      </c>
      <c r="F181" s="68">
        <v>0.046</v>
      </c>
      <c r="G181" s="68">
        <v>0.046</v>
      </c>
      <c r="H181" s="84" t="s">
        <v>634</v>
      </c>
      <c r="I181" s="85" t="s">
        <v>634</v>
      </c>
      <c r="J181" s="68" t="s">
        <v>634</v>
      </c>
      <c r="K181" s="68">
        <v>0.045</v>
      </c>
      <c r="L181" s="68">
        <v>0.045</v>
      </c>
      <c r="M181" s="84" t="s">
        <v>634</v>
      </c>
      <c r="N181" s="85" t="s">
        <v>634</v>
      </c>
      <c r="O181" s="68" t="s">
        <v>634</v>
      </c>
      <c r="P181" s="68">
        <v>0.045</v>
      </c>
      <c r="Q181" s="68">
        <v>0.045</v>
      </c>
      <c r="R181" s="84" t="s">
        <v>634</v>
      </c>
      <c r="S181" s="49">
        <f t="shared" si="5"/>
        <v>1</v>
      </c>
    </row>
    <row r="182" spans="1:18" ht="11.25">
      <c r="A182" s="35"/>
      <c r="B182" s="36"/>
      <c r="C182" s="83"/>
      <c r="D182" s="68"/>
      <c r="E182" s="68"/>
      <c r="F182" s="68"/>
      <c r="G182" s="68"/>
      <c r="H182" s="84"/>
      <c r="I182" s="85"/>
      <c r="J182" s="68"/>
      <c r="K182" s="68"/>
      <c r="L182" s="68"/>
      <c r="M182" s="84"/>
      <c r="N182" s="85"/>
      <c r="O182" s="68"/>
      <c r="P182" s="68"/>
      <c r="Q182" s="68"/>
      <c r="R182" s="84"/>
    </row>
    <row r="183" spans="1:18" ht="11.25">
      <c r="A183" s="35"/>
      <c r="B183" s="127" t="str">
        <f>B189&amp;" "&amp;"Municipalities"</f>
        <v>Umkhanyakude Municipalities</v>
      </c>
      <c r="C183" s="83"/>
      <c r="D183" s="128"/>
      <c r="E183" s="128"/>
      <c r="F183" s="128"/>
      <c r="G183" s="128"/>
      <c r="H183" s="129"/>
      <c r="I183" s="130"/>
      <c r="J183" s="128"/>
      <c r="K183" s="128"/>
      <c r="L183" s="128"/>
      <c r="M183" s="129"/>
      <c r="N183" s="130"/>
      <c r="O183" s="128"/>
      <c r="P183" s="128"/>
      <c r="Q183" s="128"/>
      <c r="R183" s="129"/>
    </row>
    <row r="184" spans="1:19" ht="11.25">
      <c r="A184" s="35" t="s">
        <v>28</v>
      </c>
      <c r="B184" s="36" t="s">
        <v>482</v>
      </c>
      <c r="C184" s="83" t="s">
        <v>282</v>
      </c>
      <c r="D184" s="68">
        <v>0.036</v>
      </c>
      <c r="E184" s="68">
        <v>0</v>
      </c>
      <c r="F184" s="68">
        <v>0</v>
      </c>
      <c r="G184" s="68">
        <v>0</v>
      </c>
      <c r="H184" s="84">
        <v>0</v>
      </c>
      <c r="I184" s="85">
        <v>0.042</v>
      </c>
      <c r="J184" s="68">
        <v>0</v>
      </c>
      <c r="K184" s="68">
        <v>0</v>
      </c>
      <c r="L184" s="68">
        <v>0</v>
      </c>
      <c r="M184" s="84">
        <v>0</v>
      </c>
      <c r="N184" s="85">
        <v>0.044</v>
      </c>
      <c r="O184" s="68">
        <v>0</v>
      </c>
      <c r="P184" s="68">
        <v>0</v>
      </c>
      <c r="Q184" s="68">
        <v>0</v>
      </c>
      <c r="R184" s="84">
        <v>0</v>
      </c>
      <c r="S184" s="49">
        <f t="shared" si="5"/>
        <v>1</v>
      </c>
    </row>
    <row r="185" spans="1:19" ht="11.25">
      <c r="A185" s="35" t="s">
        <v>28</v>
      </c>
      <c r="B185" s="36" t="s">
        <v>483</v>
      </c>
      <c r="C185" s="83" t="s">
        <v>283</v>
      </c>
      <c r="D185" s="68">
        <v>0.051</v>
      </c>
      <c r="E185" s="68">
        <v>0</v>
      </c>
      <c r="F185" s="68">
        <v>0</v>
      </c>
      <c r="G185" s="68">
        <v>0</v>
      </c>
      <c r="H185" s="84">
        <v>0.051</v>
      </c>
      <c r="I185" s="85">
        <v>0.046</v>
      </c>
      <c r="J185" s="68">
        <v>0</v>
      </c>
      <c r="K185" s="68">
        <v>0</v>
      </c>
      <c r="L185" s="68">
        <v>0</v>
      </c>
      <c r="M185" s="84">
        <v>0.046</v>
      </c>
      <c r="N185" s="85">
        <v>0.045</v>
      </c>
      <c r="O185" s="68">
        <v>0</v>
      </c>
      <c r="P185" s="68">
        <v>0</v>
      </c>
      <c r="Q185" s="68">
        <v>0</v>
      </c>
      <c r="R185" s="84">
        <v>0.045</v>
      </c>
      <c r="S185" s="49">
        <f t="shared" si="5"/>
        <v>1</v>
      </c>
    </row>
    <row r="186" spans="1:19" ht="11.25">
      <c r="A186" s="35" t="s">
        <v>28</v>
      </c>
      <c r="B186" s="36" t="s">
        <v>484</v>
      </c>
      <c r="C186" s="83" t="s">
        <v>284</v>
      </c>
      <c r="D186" s="68">
        <v>0.0085</v>
      </c>
      <c r="E186" s="68">
        <v>0</v>
      </c>
      <c r="F186" s="68">
        <v>0</v>
      </c>
      <c r="G186" s="68">
        <v>0</v>
      </c>
      <c r="H186" s="84">
        <v>-0.02</v>
      </c>
      <c r="I186" s="85">
        <v>0.01</v>
      </c>
      <c r="J186" s="68">
        <v>0</v>
      </c>
      <c r="K186" s="68">
        <v>0</v>
      </c>
      <c r="L186" s="68">
        <v>0</v>
      </c>
      <c r="M186" s="84">
        <v>0.02</v>
      </c>
      <c r="N186" s="85">
        <v>0.02</v>
      </c>
      <c r="O186" s="68">
        <v>0</v>
      </c>
      <c r="P186" s="68">
        <v>0</v>
      </c>
      <c r="Q186" s="68">
        <v>0</v>
      </c>
      <c r="R186" s="84">
        <v>0.04</v>
      </c>
      <c r="S186" s="49">
        <f t="shared" si="5"/>
        <v>1</v>
      </c>
    </row>
    <row r="187" spans="1:19" ht="11.25">
      <c r="A187" s="35" t="s">
        <v>28</v>
      </c>
      <c r="B187" s="36" t="s">
        <v>485</v>
      </c>
      <c r="C187" s="83" t="s">
        <v>285</v>
      </c>
      <c r="D187" s="68">
        <v>0.000125</v>
      </c>
      <c r="E187" s="68">
        <v>0</v>
      </c>
      <c r="F187" s="68">
        <v>0</v>
      </c>
      <c r="G187" s="68">
        <v>0</v>
      </c>
      <c r="H187" s="84">
        <v>9.5E-05</v>
      </c>
      <c r="I187" s="85">
        <v>0.000131</v>
      </c>
      <c r="J187" s="68">
        <v>0</v>
      </c>
      <c r="K187" s="68">
        <v>0</v>
      </c>
      <c r="L187" s="68">
        <v>0</v>
      </c>
      <c r="M187" s="84">
        <v>0.7</v>
      </c>
      <c r="N187" s="85">
        <v>0.0001</v>
      </c>
      <c r="O187" s="68">
        <v>0</v>
      </c>
      <c r="P187" s="68">
        <v>0</v>
      </c>
      <c r="Q187" s="68">
        <v>0</v>
      </c>
      <c r="R187" s="84">
        <v>0.7</v>
      </c>
      <c r="S187" s="49">
        <f t="shared" si="5"/>
        <v>1</v>
      </c>
    </row>
    <row r="188" spans="1:19" ht="11.25">
      <c r="A188" s="35" t="s">
        <v>28</v>
      </c>
      <c r="B188" s="36" t="s">
        <v>486</v>
      </c>
      <c r="C188" s="83" t="s">
        <v>286</v>
      </c>
      <c r="D188" s="68">
        <v>0.068</v>
      </c>
      <c r="E188" s="68">
        <v>0</v>
      </c>
      <c r="F188" s="68">
        <v>0</v>
      </c>
      <c r="G188" s="68">
        <v>0</v>
      </c>
      <c r="H188" s="84">
        <v>0.1</v>
      </c>
      <c r="I188" s="85">
        <v>0.06</v>
      </c>
      <c r="J188" s="68">
        <v>0</v>
      </c>
      <c r="K188" s="68">
        <v>0</v>
      </c>
      <c r="L188" s="68">
        <v>0</v>
      </c>
      <c r="M188" s="84">
        <v>0.06</v>
      </c>
      <c r="N188" s="85">
        <v>0.05</v>
      </c>
      <c r="O188" s="68">
        <v>0</v>
      </c>
      <c r="P188" s="68">
        <v>0</v>
      </c>
      <c r="Q188" s="68">
        <v>0</v>
      </c>
      <c r="R188" s="84">
        <v>0.06</v>
      </c>
      <c r="S188" s="49">
        <f t="shared" si="5"/>
        <v>1</v>
      </c>
    </row>
    <row r="189" spans="1:19" ht="11.25">
      <c r="A189" s="35" t="s">
        <v>38</v>
      </c>
      <c r="B189" s="36" t="s">
        <v>487</v>
      </c>
      <c r="C189" s="83" t="s">
        <v>98</v>
      </c>
      <c r="D189" s="68">
        <v>0</v>
      </c>
      <c r="E189" s="68">
        <v>0.2038</v>
      </c>
      <c r="F189" s="68">
        <v>0.1</v>
      </c>
      <c r="G189" s="68">
        <v>0.1</v>
      </c>
      <c r="H189" s="84">
        <v>0</v>
      </c>
      <c r="I189" s="85">
        <v>0</v>
      </c>
      <c r="J189" s="68">
        <v>0</v>
      </c>
      <c r="K189" s="68">
        <v>0</v>
      </c>
      <c r="L189" s="68">
        <v>0</v>
      </c>
      <c r="M189" s="84">
        <v>0</v>
      </c>
      <c r="N189" s="85">
        <v>0</v>
      </c>
      <c r="O189" s="68">
        <v>0</v>
      </c>
      <c r="P189" s="68">
        <v>0</v>
      </c>
      <c r="Q189" s="68">
        <v>0</v>
      </c>
      <c r="R189" s="84">
        <v>0</v>
      </c>
      <c r="S189" s="49">
        <f t="shared" si="5"/>
        <v>1</v>
      </c>
    </row>
    <row r="190" spans="1:18" ht="11.25">
      <c r="A190" s="35"/>
      <c r="B190" s="36"/>
      <c r="C190" s="83"/>
      <c r="D190" s="68"/>
      <c r="E190" s="68"/>
      <c r="F190" s="68"/>
      <c r="G190" s="68"/>
      <c r="H190" s="84"/>
      <c r="I190" s="85"/>
      <c r="J190" s="68"/>
      <c r="K190" s="68"/>
      <c r="L190" s="68"/>
      <c r="M190" s="84"/>
      <c r="N190" s="85"/>
      <c r="O190" s="68"/>
      <c r="P190" s="68"/>
      <c r="Q190" s="68"/>
      <c r="R190" s="84"/>
    </row>
    <row r="191" spans="1:18" ht="11.25">
      <c r="A191" s="35"/>
      <c r="B191" s="127" t="str">
        <f>B198&amp;" "&amp;"Municipalities"</f>
        <v>uThungulu Municipalities</v>
      </c>
      <c r="C191" s="83"/>
      <c r="D191" s="128"/>
      <c r="E191" s="128"/>
      <c r="F191" s="128"/>
      <c r="G191" s="128"/>
      <c r="H191" s="129"/>
      <c r="I191" s="130"/>
      <c r="J191" s="128"/>
      <c r="K191" s="128"/>
      <c r="L191" s="128"/>
      <c r="M191" s="129"/>
      <c r="N191" s="130"/>
      <c r="O191" s="128"/>
      <c r="P191" s="128"/>
      <c r="Q191" s="128"/>
      <c r="R191" s="129"/>
    </row>
    <row r="192" spans="1:19" ht="11.25">
      <c r="A192" s="35" t="s">
        <v>28</v>
      </c>
      <c r="B192" s="36" t="s">
        <v>488</v>
      </c>
      <c r="C192" s="83" t="s">
        <v>287</v>
      </c>
      <c r="D192" s="68">
        <v>0.06</v>
      </c>
      <c r="E192" s="68" t="s">
        <v>634</v>
      </c>
      <c r="F192" s="68" t="s">
        <v>634</v>
      </c>
      <c r="G192" s="68" t="s">
        <v>634</v>
      </c>
      <c r="H192" s="84">
        <v>0.06</v>
      </c>
      <c r="I192" s="85">
        <v>0.06</v>
      </c>
      <c r="J192" s="68" t="s">
        <v>634</v>
      </c>
      <c r="K192" s="68" t="s">
        <v>634</v>
      </c>
      <c r="L192" s="68" t="s">
        <v>634</v>
      </c>
      <c r="M192" s="84">
        <v>0.06</v>
      </c>
      <c r="N192" s="85">
        <v>0.06</v>
      </c>
      <c r="O192" s="68" t="s">
        <v>634</v>
      </c>
      <c r="P192" s="68" t="s">
        <v>634</v>
      </c>
      <c r="Q192" s="68" t="s">
        <v>634</v>
      </c>
      <c r="R192" s="84">
        <v>0.06</v>
      </c>
      <c r="S192" s="49">
        <f t="shared" si="5"/>
        <v>1</v>
      </c>
    </row>
    <row r="193" spans="1:19" ht="11.25">
      <c r="A193" s="35" t="s">
        <v>28</v>
      </c>
      <c r="B193" s="36" t="s">
        <v>99</v>
      </c>
      <c r="C193" s="83" t="s">
        <v>288</v>
      </c>
      <c r="D193" s="68">
        <v>0.125</v>
      </c>
      <c r="E193" s="68">
        <v>0.21</v>
      </c>
      <c r="F193" s="68">
        <v>0.123</v>
      </c>
      <c r="G193" s="68">
        <v>0.125</v>
      </c>
      <c r="H193" s="84">
        <v>0.13</v>
      </c>
      <c r="I193" s="85">
        <v>0.125</v>
      </c>
      <c r="J193" s="68">
        <v>0.22</v>
      </c>
      <c r="K193" s="68">
        <v>0.125</v>
      </c>
      <c r="L193" s="68">
        <v>0.1</v>
      </c>
      <c r="M193" s="84">
        <v>0.1</v>
      </c>
      <c r="N193" s="85">
        <v>0.125</v>
      </c>
      <c r="O193" s="68">
        <v>0.22</v>
      </c>
      <c r="P193" s="68">
        <v>0.125</v>
      </c>
      <c r="Q193" s="68">
        <v>0.1</v>
      </c>
      <c r="R193" s="84">
        <v>0.1</v>
      </c>
      <c r="S193" s="49">
        <f t="shared" si="5"/>
        <v>1</v>
      </c>
    </row>
    <row r="194" spans="1:19" ht="11.25">
      <c r="A194" s="35" t="s">
        <v>28</v>
      </c>
      <c r="B194" s="36" t="s">
        <v>489</v>
      </c>
      <c r="C194" s="83" t="s">
        <v>289</v>
      </c>
      <c r="D194" s="68">
        <v>0.0143</v>
      </c>
      <c r="E194" s="68" t="s">
        <v>634</v>
      </c>
      <c r="F194" s="68" t="s">
        <v>634</v>
      </c>
      <c r="G194" s="68" t="s">
        <v>634</v>
      </c>
      <c r="H194" s="84" t="s">
        <v>634</v>
      </c>
      <c r="I194" s="85">
        <v>0.0156</v>
      </c>
      <c r="J194" s="68" t="s">
        <v>634</v>
      </c>
      <c r="K194" s="68" t="s">
        <v>634</v>
      </c>
      <c r="L194" s="68" t="s">
        <v>634</v>
      </c>
      <c r="M194" s="84" t="s">
        <v>634</v>
      </c>
      <c r="N194" s="85">
        <v>0.0167</v>
      </c>
      <c r="O194" s="68" t="s">
        <v>634</v>
      </c>
      <c r="P194" s="68" t="s">
        <v>634</v>
      </c>
      <c r="Q194" s="68" t="s">
        <v>634</v>
      </c>
      <c r="R194" s="84" t="s">
        <v>634</v>
      </c>
      <c r="S194" s="49">
        <f t="shared" si="5"/>
        <v>1</v>
      </c>
    </row>
    <row r="195" spans="1:19" ht="11.25">
      <c r="A195" s="35" t="s">
        <v>28</v>
      </c>
      <c r="B195" s="36" t="s">
        <v>490</v>
      </c>
      <c r="C195" s="83" t="s">
        <v>290</v>
      </c>
      <c r="D195" s="68">
        <v>0.04</v>
      </c>
      <c r="E195" s="68">
        <v>0.1533</v>
      </c>
      <c r="F195" s="68" t="s">
        <v>634</v>
      </c>
      <c r="G195" s="68" t="s">
        <v>634</v>
      </c>
      <c r="H195" s="84">
        <v>0.1</v>
      </c>
      <c r="I195" s="85">
        <v>0.06</v>
      </c>
      <c r="J195" s="68">
        <v>0.1603</v>
      </c>
      <c r="K195" s="68" t="s">
        <v>634</v>
      </c>
      <c r="L195" s="68" t="s">
        <v>634</v>
      </c>
      <c r="M195" s="84">
        <v>0.1</v>
      </c>
      <c r="N195" s="85">
        <v>0.06</v>
      </c>
      <c r="O195" s="68">
        <v>0.1616</v>
      </c>
      <c r="P195" s="68" t="s">
        <v>634</v>
      </c>
      <c r="Q195" s="68" t="s">
        <v>634</v>
      </c>
      <c r="R195" s="84">
        <v>0.1</v>
      </c>
      <c r="S195" s="49">
        <f t="shared" si="5"/>
        <v>1</v>
      </c>
    </row>
    <row r="196" spans="1:19" ht="11.25">
      <c r="A196" s="35" t="s">
        <v>28</v>
      </c>
      <c r="B196" s="36" t="s">
        <v>491</v>
      </c>
      <c r="C196" s="83" t="s">
        <v>291</v>
      </c>
      <c r="D196" s="68">
        <v>0.06</v>
      </c>
      <c r="E196" s="68">
        <v>0.21</v>
      </c>
      <c r="F196" s="68">
        <v>0</v>
      </c>
      <c r="G196" s="68">
        <v>0</v>
      </c>
      <c r="H196" s="84">
        <v>0.06</v>
      </c>
      <c r="I196" s="85">
        <v>0.06</v>
      </c>
      <c r="J196" s="68">
        <v>0.08</v>
      </c>
      <c r="K196" s="68">
        <v>0</v>
      </c>
      <c r="L196" s="68">
        <v>0</v>
      </c>
      <c r="M196" s="84">
        <v>0</v>
      </c>
      <c r="N196" s="85">
        <v>0.065</v>
      </c>
      <c r="O196" s="68">
        <v>0.08</v>
      </c>
      <c r="P196" s="68">
        <v>0</v>
      </c>
      <c r="Q196" s="68">
        <v>0</v>
      </c>
      <c r="R196" s="84">
        <v>0</v>
      </c>
      <c r="S196" s="49">
        <f t="shared" si="5"/>
        <v>1</v>
      </c>
    </row>
    <row r="197" spans="1:19" ht="11.25">
      <c r="A197" s="35" t="s">
        <v>28</v>
      </c>
      <c r="B197" s="36" t="s">
        <v>492</v>
      </c>
      <c r="C197" s="83" t="s">
        <v>292</v>
      </c>
      <c r="D197" s="68">
        <v>0.186</v>
      </c>
      <c r="E197" s="68">
        <v>0.34</v>
      </c>
      <c r="F197" s="68">
        <v>0</v>
      </c>
      <c r="G197" s="68">
        <v>0</v>
      </c>
      <c r="H197" s="84">
        <v>0.2</v>
      </c>
      <c r="I197" s="85">
        <v>0</v>
      </c>
      <c r="J197" s="68">
        <v>0</v>
      </c>
      <c r="K197" s="68">
        <v>0</v>
      </c>
      <c r="L197" s="68">
        <v>0</v>
      </c>
      <c r="M197" s="84">
        <v>0</v>
      </c>
      <c r="N197" s="85">
        <v>0</v>
      </c>
      <c r="O197" s="68">
        <v>0</v>
      </c>
      <c r="P197" s="68">
        <v>0</v>
      </c>
      <c r="Q197" s="68">
        <v>0</v>
      </c>
      <c r="R197" s="84">
        <v>0</v>
      </c>
      <c r="S197" s="49">
        <f t="shared" si="5"/>
        <v>1</v>
      </c>
    </row>
    <row r="198" spans="1:19" ht="11.25">
      <c r="A198" s="35" t="s">
        <v>38</v>
      </c>
      <c r="B198" s="36" t="s">
        <v>493</v>
      </c>
      <c r="C198" s="83" t="s">
        <v>101</v>
      </c>
      <c r="D198" s="68" t="s">
        <v>634</v>
      </c>
      <c r="E198" s="68" t="s">
        <v>634</v>
      </c>
      <c r="F198" s="68">
        <v>0.06</v>
      </c>
      <c r="G198" s="68">
        <v>0.06</v>
      </c>
      <c r="H198" s="84">
        <v>0.2</v>
      </c>
      <c r="I198" s="85" t="s">
        <v>634</v>
      </c>
      <c r="J198" s="68" t="s">
        <v>634</v>
      </c>
      <c r="K198" s="68">
        <v>0.06</v>
      </c>
      <c r="L198" s="68">
        <v>0.06</v>
      </c>
      <c r="M198" s="84">
        <v>0.2</v>
      </c>
      <c r="N198" s="85" t="s">
        <v>634</v>
      </c>
      <c r="O198" s="68" t="s">
        <v>634</v>
      </c>
      <c r="P198" s="68">
        <v>0.06</v>
      </c>
      <c r="Q198" s="68">
        <v>0.06</v>
      </c>
      <c r="R198" s="84">
        <v>0.2</v>
      </c>
      <c r="S198" s="49">
        <f t="shared" si="5"/>
        <v>1</v>
      </c>
    </row>
    <row r="199" spans="1:18" ht="11.25">
      <c r="A199" s="35"/>
      <c r="B199" s="36"/>
      <c r="C199" s="83"/>
      <c r="D199" s="68"/>
      <c r="E199" s="68"/>
      <c r="F199" s="68"/>
      <c r="G199" s="68"/>
      <c r="H199" s="84"/>
      <c r="I199" s="85"/>
      <c r="J199" s="68"/>
      <c r="K199" s="68"/>
      <c r="L199" s="68"/>
      <c r="M199" s="84"/>
      <c r="N199" s="85"/>
      <c r="O199" s="68"/>
      <c r="P199" s="68"/>
      <c r="Q199" s="68"/>
      <c r="R199" s="84"/>
    </row>
    <row r="200" spans="1:18" ht="11.25">
      <c r="A200" s="35"/>
      <c r="B200" s="127" t="str">
        <f>B205&amp;" "&amp;"Municipalities"</f>
        <v>iLembe Municipalities</v>
      </c>
      <c r="C200" s="83"/>
      <c r="D200" s="128"/>
      <c r="E200" s="128"/>
      <c r="F200" s="128"/>
      <c r="G200" s="128"/>
      <c r="H200" s="129"/>
      <c r="I200" s="130"/>
      <c r="J200" s="128"/>
      <c r="K200" s="128"/>
      <c r="L200" s="128"/>
      <c r="M200" s="129"/>
      <c r="N200" s="130"/>
      <c r="O200" s="128"/>
      <c r="P200" s="128"/>
      <c r="Q200" s="128"/>
      <c r="R200" s="129"/>
    </row>
    <row r="201" spans="1:19" ht="11.25">
      <c r="A201" s="35" t="s">
        <v>28</v>
      </c>
      <c r="B201" s="36" t="s">
        <v>494</v>
      </c>
      <c r="C201" s="83" t="s">
        <v>293</v>
      </c>
      <c r="D201" s="68">
        <v>0.08</v>
      </c>
      <c r="E201" s="68">
        <v>0.2038</v>
      </c>
      <c r="F201" s="68">
        <v>0</v>
      </c>
      <c r="G201" s="68">
        <v>0</v>
      </c>
      <c r="H201" s="84">
        <v>0.08</v>
      </c>
      <c r="I201" s="85">
        <v>0.085</v>
      </c>
      <c r="J201" s="68">
        <v>0.085</v>
      </c>
      <c r="K201" s="68">
        <v>0</v>
      </c>
      <c r="L201" s="68">
        <v>0</v>
      </c>
      <c r="M201" s="84">
        <v>0.085</v>
      </c>
      <c r="N201" s="85">
        <v>0.07</v>
      </c>
      <c r="O201" s="68">
        <v>0.07</v>
      </c>
      <c r="P201" s="68">
        <v>0</v>
      </c>
      <c r="Q201" s="68">
        <v>0</v>
      </c>
      <c r="R201" s="84">
        <v>0.07</v>
      </c>
      <c r="S201" s="49">
        <f aca="true" t="shared" si="6" ref="S201:S258">IF(AND(D201=0,E201=0,F201=0,G201=0,H201=0,I201=0,J201=0,K201=0,L201=0,M201=0,N201=0,O201=0,P201=0,Q201=0,R201=0),0,1)</f>
        <v>1</v>
      </c>
    </row>
    <row r="202" spans="1:19" ht="11.25">
      <c r="A202" s="35" t="s">
        <v>28</v>
      </c>
      <c r="B202" s="36" t="s">
        <v>495</v>
      </c>
      <c r="C202" s="83" t="s">
        <v>294</v>
      </c>
      <c r="D202" s="68">
        <v>-0.058</v>
      </c>
      <c r="E202" s="68">
        <v>0.222</v>
      </c>
      <c r="F202" s="68" t="s">
        <v>634</v>
      </c>
      <c r="G202" s="68" t="s">
        <v>634</v>
      </c>
      <c r="H202" s="84">
        <v>0.065</v>
      </c>
      <c r="I202" s="85">
        <v>0.06</v>
      </c>
      <c r="J202" s="68">
        <v>0.204</v>
      </c>
      <c r="K202" s="68" t="s">
        <v>634</v>
      </c>
      <c r="L202" s="68" t="s">
        <v>634</v>
      </c>
      <c r="M202" s="84">
        <v>0.065</v>
      </c>
      <c r="N202" s="85">
        <v>0.058</v>
      </c>
      <c r="O202" s="68">
        <v>0.204</v>
      </c>
      <c r="P202" s="68" t="s">
        <v>634</v>
      </c>
      <c r="Q202" s="68" t="s">
        <v>634</v>
      </c>
      <c r="R202" s="84">
        <v>0.065</v>
      </c>
      <c r="S202" s="49">
        <f t="shared" si="6"/>
        <v>1</v>
      </c>
    </row>
    <row r="203" spans="1:19" ht="11.25">
      <c r="A203" s="35" t="s">
        <v>28</v>
      </c>
      <c r="B203" s="36" t="s">
        <v>496</v>
      </c>
      <c r="C203" s="83" t="s">
        <v>295</v>
      </c>
      <c r="D203" s="68">
        <v>0</v>
      </c>
      <c r="E203" s="68" t="s">
        <v>634</v>
      </c>
      <c r="F203" s="68" t="s">
        <v>634</v>
      </c>
      <c r="G203" s="68" t="s">
        <v>634</v>
      </c>
      <c r="H203" s="84" t="s">
        <v>634</v>
      </c>
      <c r="I203" s="85">
        <v>0</v>
      </c>
      <c r="J203" s="68" t="s">
        <v>634</v>
      </c>
      <c r="K203" s="68" t="s">
        <v>634</v>
      </c>
      <c r="L203" s="68" t="s">
        <v>634</v>
      </c>
      <c r="M203" s="84" t="s">
        <v>634</v>
      </c>
      <c r="N203" s="85">
        <v>0</v>
      </c>
      <c r="O203" s="68" t="s">
        <v>634</v>
      </c>
      <c r="P203" s="68" t="s">
        <v>634</v>
      </c>
      <c r="Q203" s="68" t="s">
        <v>634</v>
      </c>
      <c r="R203" s="84" t="s">
        <v>634</v>
      </c>
      <c r="S203" s="49">
        <f t="shared" si="6"/>
        <v>1</v>
      </c>
    </row>
    <row r="204" spans="1:19" ht="11.25">
      <c r="A204" s="35" t="s">
        <v>28</v>
      </c>
      <c r="B204" s="36" t="s">
        <v>497</v>
      </c>
      <c r="C204" s="83" t="s">
        <v>296</v>
      </c>
      <c r="D204" s="68">
        <v>0</v>
      </c>
      <c r="E204" s="68" t="s">
        <v>634</v>
      </c>
      <c r="F204" s="68" t="s">
        <v>634</v>
      </c>
      <c r="G204" s="68" t="s">
        <v>634</v>
      </c>
      <c r="H204" s="84" t="s">
        <v>634</v>
      </c>
      <c r="I204" s="85">
        <v>0</v>
      </c>
      <c r="J204" s="68" t="s">
        <v>634</v>
      </c>
      <c r="K204" s="68" t="s">
        <v>634</v>
      </c>
      <c r="L204" s="68" t="s">
        <v>634</v>
      </c>
      <c r="M204" s="84" t="s">
        <v>634</v>
      </c>
      <c r="N204" s="85">
        <v>0</v>
      </c>
      <c r="O204" s="68" t="s">
        <v>634</v>
      </c>
      <c r="P204" s="68" t="s">
        <v>634</v>
      </c>
      <c r="Q204" s="68" t="s">
        <v>634</v>
      </c>
      <c r="R204" s="84" t="s">
        <v>634</v>
      </c>
      <c r="S204" s="49">
        <f t="shared" si="6"/>
        <v>1</v>
      </c>
    </row>
    <row r="205" spans="1:19" ht="11.25">
      <c r="A205" s="35" t="s">
        <v>38</v>
      </c>
      <c r="B205" s="36" t="s">
        <v>498</v>
      </c>
      <c r="C205" s="83" t="s">
        <v>102</v>
      </c>
      <c r="D205" s="68">
        <v>0</v>
      </c>
      <c r="E205" s="68">
        <v>0</v>
      </c>
      <c r="F205" s="68">
        <v>0.07</v>
      </c>
      <c r="G205" s="68">
        <v>0.07</v>
      </c>
      <c r="H205" s="84">
        <v>0</v>
      </c>
      <c r="I205" s="85">
        <v>0</v>
      </c>
      <c r="J205" s="68">
        <v>0</v>
      </c>
      <c r="K205" s="68">
        <v>0.065</v>
      </c>
      <c r="L205" s="68">
        <v>0.065</v>
      </c>
      <c r="M205" s="84">
        <v>0</v>
      </c>
      <c r="N205" s="85">
        <v>0</v>
      </c>
      <c r="O205" s="68">
        <v>0</v>
      </c>
      <c r="P205" s="68">
        <v>0.068</v>
      </c>
      <c r="Q205" s="68">
        <v>0.068</v>
      </c>
      <c r="R205" s="84">
        <v>0</v>
      </c>
      <c r="S205" s="49">
        <f t="shared" si="6"/>
        <v>1</v>
      </c>
    </row>
    <row r="206" spans="1:18" ht="11.25">
      <c r="A206" s="35"/>
      <c r="B206" s="36"/>
      <c r="C206" s="83"/>
      <c r="D206" s="68"/>
      <c r="E206" s="68"/>
      <c r="F206" s="68"/>
      <c r="G206" s="68"/>
      <c r="H206" s="84"/>
      <c r="I206" s="85"/>
      <c r="J206" s="68"/>
      <c r="K206" s="68"/>
      <c r="L206" s="68"/>
      <c r="M206" s="84"/>
      <c r="N206" s="85"/>
      <c r="O206" s="68"/>
      <c r="P206" s="68"/>
      <c r="Q206" s="68"/>
      <c r="R206" s="84"/>
    </row>
    <row r="207" spans="1:18" ht="11.25">
      <c r="A207" s="35"/>
      <c r="B207" s="127" t="str">
        <f>B213&amp;" "&amp;"Municipalities"</f>
        <v>Sisonke Municipalities</v>
      </c>
      <c r="C207" s="83"/>
      <c r="D207" s="128"/>
      <c r="E207" s="128"/>
      <c r="F207" s="128"/>
      <c r="G207" s="128"/>
      <c r="H207" s="129"/>
      <c r="I207" s="130"/>
      <c r="J207" s="128"/>
      <c r="K207" s="128"/>
      <c r="L207" s="128"/>
      <c r="M207" s="129"/>
      <c r="N207" s="130"/>
      <c r="O207" s="128"/>
      <c r="P207" s="128"/>
      <c r="Q207" s="128"/>
      <c r="R207" s="129"/>
    </row>
    <row r="208" spans="1:19" ht="11.25">
      <c r="A208" s="35" t="s">
        <v>28</v>
      </c>
      <c r="B208" s="36" t="s">
        <v>499</v>
      </c>
      <c r="C208" s="83" t="s">
        <v>297</v>
      </c>
      <c r="D208" s="68">
        <v>0.04</v>
      </c>
      <c r="E208" s="68">
        <v>0</v>
      </c>
      <c r="F208" s="68">
        <v>0</v>
      </c>
      <c r="G208" s="68">
        <v>0</v>
      </c>
      <c r="H208" s="84">
        <v>0.06</v>
      </c>
      <c r="I208" s="85">
        <v>0.04</v>
      </c>
      <c r="J208" s="68">
        <v>0</v>
      </c>
      <c r="K208" s="68">
        <v>0</v>
      </c>
      <c r="L208" s="68">
        <v>0</v>
      </c>
      <c r="M208" s="84">
        <v>0.06</v>
      </c>
      <c r="N208" s="85">
        <v>0.04</v>
      </c>
      <c r="O208" s="68">
        <v>0</v>
      </c>
      <c r="P208" s="68">
        <v>0</v>
      </c>
      <c r="Q208" s="68">
        <v>0</v>
      </c>
      <c r="R208" s="84">
        <v>0.06</v>
      </c>
      <c r="S208" s="49">
        <f t="shared" si="6"/>
        <v>1</v>
      </c>
    </row>
    <row r="209" spans="1:19" ht="11.25">
      <c r="A209" s="35" t="s">
        <v>28</v>
      </c>
      <c r="B209" s="36" t="s">
        <v>500</v>
      </c>
      <c r="C209" s="83" t="s">
        <v>298</v>
      </c>
      <c r="D209" s="68">
        <v>0.0624</v>
      </c>
      <c r="E209" s="68">
        <v>0</v>
      </c>
      <c r="F209" s="68">
        <v>0</v>
      </c>
      <c r="G209" s="68">
        <v>0</v>
      </c>
      <c r="H209" s="84">
        <v>0.0613</v>
      </c>
      <c r="I209" s="85">
        <v>0.06</v>
      </c>
      <c r="J209" s="68">
        <v>0</v>
      </c>
      <c r="K209" s="68">
        <v>0</v>
      </c>
      <c r="L209" s="68">
        <v>0</v>
      </c>
      <c r="M209" s="84">
        <v>0.053</v>
      </c>
      <c r="N209" s="85">
        <v>0.06</v>
      </c>
      <c r="O209" s="68">
        <v>0</v>
      </c>
      <c r="P209" s="68">
        <v>0</v>
      </c>
      <c r="Q209" s="68">
        <v>0</v>
      </c>
      <c r="R209" s="84">
        <v>0.055</v>
      </c>
      <c r="S209" s="49">
        <f t="shared" si="6"/>
        <v>1</v>
      </c>
    </row>
    <row r="210" spans="1:19" ht="11.25">
      <c r="A210" s="35" t="s">
        <v>28</v>
      </c>
      <c r="B210" s="36" t="s">
        <v>501</v>
      </c>
      <c r="C210" s="83" t="s">
        <v>299</v>
      </c>
      <c r="D210" s="68">
        <v>0.05</v>
      </c>
      <c r="E210" s="68">
        <v>0.05</v>
      </c>
      <c r="F210" s="68">
        <v>0.2038</v>
      </c>
      <c r="G210" s="68">
        <v>0</v>
      </c>
      <c r="H210" s="84">
        <v>0</v>
      </c>
      <c r="I210" s="85">
        <v>0.05</v>
      </c>
      <c r="J210" s="68">
        <v>0.05</v>
      </c>
      <c r="K210" s="68">
        <v>0.2038</v>
      </c>
      <c r="L210" s="68">
        <v>0</v>
      </c>
      <c r="M210" s="84">
        <v>0</v>
      </c>
      <c r="N210" s="85">
        <v>0.05</v>
      </c>
      <c r="O210" s="68">
        <v>1</v>
      </c>
      <c r="P210" s="68">
        <v>0</v>
      </c>
      <c r="Q210" s="68">
        <v>0</v>
      </c>
      <c r="R210" s="84">
        <v>0</v>
      </c>
      <c r="S210" s="49">
        <f t="shared" si="6"/>
        <v>1</v>
      </c>
    </row>
    <row r="211" spans="1:19" ht="11.25">
      <c r="A211" s="35" t="s">
        <v>28</v>
      </c>
      <c r="B211" s="36" t="s">
        <v>502</v>
      </c>
      <c r="C211" s="83" t="s">
        <v>300</v>
      </c>
      <c r="D211" s="68">
        <v>0.06</v>
      </c>
      <c r="E211" s="68">
        <v>0</v>
      </c>
      <c r="F211" s="68">
        <v>0</v>
      </c>
      <c r="G211" s="68">
        <v>0</v>
      </c>
      <c r="H211" s="84">
        <v>0.065</v>
      </c>
      <c r="I211" s="85">
        <v>0.06</v>
      </c>
      <c r="J211" s="68">
        <v>0</v>
      </c>
      <c r="K211" s="68">
        <v>0</v>
      </c>
      <c r="L211" s="68">
        <v>0</v>
      </c>
      <c r="M211" s="84">
        <v>0.065</v>
      </c>
      <c r="N211" s="85">
        <v>0.07</v>
      </c>
      <c r="O211" s="68">
        <v>0</v>
      </c>
      <c r="P211" s="68">
        <v>0</v>
      </c>
      <c r="Q211" s="68">
        <v>0</v>
      </c>
      <c r="R211" s="84">
        <v>0.08</v>
      </c>
      <c r="S211" s="49">
        <f t="shared" si="6"/>
        <v>1</v>
      </c>
    </row>
    <row r="212" spans="1:19" ht="11.25">
      <c r="A212" s="35" t="s">
        <v>28</v>
      </c>
      <c r="B212" s="36" t="s">
        <v>503</v>
      </c>
      <c r="C212" s="83" t="s">
        <v>301</v>
      </c>
      <c r="D212" s="68">
        <v>-0.47</v>
      </c>
      <c r="E212" s="68">
        <v>0</v>
      </c>
      <c r="F212" s="68">
        <v>0</v>
      </c>
      <c r="G212" s="68">
        <v>0</v>
      </c>
      <c r="H212" s="84">
        <v>0.05</v>
      </c>
      <c r="I212" s="85">
        <v>-0.5</v>
      </c>
      <c r="J212" s="68">
        <v>0</v>
      </c>
      <c r="K212" s="68">
        <v>0</v>
      </c>
      <c r="L212" s="68">
        <v>0</v>
      </c>
      <c r="M212" s="84">
        <v>0.05</v>
      </c>
      <c r="N212" s="85">
        <v>-0.5</v>
      </c>
      <c r="O212" s="68">
        <v>0</v>
      </c>
      <c r="P212" s="68">
        <v>0</v>
      </c>
      <c r="Q212" s="68">
        <v>0</v>
      </c>
      <c r="R212" s="84">
        <v>0.06</v>
      </c>
      <c r="S212" s="49">
        <f t="shared" si="6"/>
        <v>1</v>
      </c>
    </row>
    <row r="213" spans="1:19" ht="11.25">
      <c r="A213" s="35" t="s">
        <v>38</v>
      </c>
      <c r="B213" s="36" t="s">
        <v>504</v>
      </c>
      <c r="C213" s="83" t="s">
        <v>103</v>
      </c>
      <c r="D213" s="68">
        <v>0</v>
      </c>
      <c r="E213" s="68">
        <v>0</v>
      </c>
      <c r="F213" s="68">
        <v>0.06</v>
      </c>
      <c r="G213" s="68">
        <v>0.06</v>
      </c>
      <c r="H213" s="84">
        <v>0</v>
      </c>
      <c r="I213" s="85">
        <v>0</v>
      </c>
      <c r="J213" s="68">
        <v>0</v>
      </c>
      <c r="K213" s="68">
        <v>0.06</v>
      </c>
      <c r="L213" s="68">
        <v>0.06</v>
      </c>
      <c r="M213" s="84">
        <v>0</v>
      </c>
      <c r="N213" s="85">
        <v>0</v>
      </c>
      <c r="O213" s="68">
        <v>0</v>
      </c>
      <c r="P213" s="68">
        <v>0.06</v>
      </c>
      <c r="Q213" s="68">
        <v>0.06</v>
      </c>
      <c r="R213" s="84">
        <v>0</v>
      </c>
      <c r="S213" s="49">
        <f t="shared" si="6"/>
        <v>1</v>
      </c>
    </row>
    <row r="214" spans="1:18" ht="11.25" hidden="1">
      <c r="A214" s="35"/>
      <c r="B214" s="36"/>
      <c r="C214" s="83"/>
      <c r="D214" s="68"/>
      <c r="E214" s="68"/>
      <c r="F214" s="68"/>
      <c r="G214" s="68"/>
      <c r="H214" s="84"/>
      <c r="I214" s="85"/>
      <c r="J214" s="68"/>
      <c r="K214" s="68"/>
      <c r="L214" s="68"/>
      <c r="M214" s="84"/>
      <c r="N214" s="85"/>
      <c r="O214" s="68"/>
      <c r="P214" s="68"/>
      <c r="Q214" s="68"/>
      <c r="R214" s="84"/>
    </row>
    <row r="215" spans="1:19" ht="11.25" hidden="1">
      <c r="A215" s="131">
        <f>COUNTIF($A$133:$A$214,"A")+COUNTIF($A$133:$A$214,"b")+COUNTIF($A$133:$A$214,"c")</f>
        <v>61</v>
      </c>
      <c r="B215" s="42" t="s">
        <v>306</v>
      </c>
      <c r="C215" s="83"/>
      <c r="D215" s="134">
        <f>IF(ISERROR(AVERAGE(D133,D136:D142,D145:D152,D155:D160,D163:D167,D170:D173,D176:D181,D184:D189,D192:D198,D201:D205,D208:D213)),0,AVERAGE(D133,D136:D142,D145:D152,D155:D160,D163:D167,D170:D173,D176:D181,D184:D189,D192:D198,D201:D205,D208:D213))</f>
        <v>0.03646830357142857</v>
      </c>
      <c r="E215" s="134">
        <f aca="true" t="shared" si="7" ref="E215:R215">IF(ISERROR(AVERAGE(E133,E136:E142,E145:E152,E155:E160,E163:E167,E170:E173,E176:E181,E184:E189,E192:E198,E201:E205,E208:E213)),0,AVERAGE(E133,E136:E142,E145:E152,E155:E160,E163:E167,E170:E173,E176:E181,E184:E189,E192:E198,E201:E205,E208:E213))</f>
        <v>0.11447608695652177</v>
      </c>
      <c r="F215" s="134">
        <f t="shared" si="7"/>
        <v>0.03155348837209302</v>
      </c>
      <c r="G215" s="134">
        <f t="shared" si="7"/>
        <v>0.025767441860465118</v>
      </c>
      <c r="H215" s="135">
        <f t="shared" si="7"/>
        <v>0.05771166666666668</v>
      </c>
      <c r="I215" s="136">
        <f t="shared" si="7"/>
        <v>0.0398148392857143</v>
      </c>
      <c r="J215" s="134">
        <f t="shared" si="7"/>
        <v>0.06864130434782609</v>
      </c>
      <c r="K215" s="134">
        <f t="shared" si="7"/>
        <v>0.024247619047619046</v>
      </c>
      <c r="L215" s="134">
        <f t="shared" si="7"/>
        <v>0.018651162790697676</v>
      </c>
      <c r="M215" s="135">
        <f t="shared" si="7"/>
        <v>0.06517058823529413</v>
      </c>
      <c r="N215" s="136">
        <f t="shared" si="7"/>
        <v>0.03299642857142857</v>
      </c>
      <c r="O215" s="134">
        <f t="shared" si="7"/>
        <v>0.0862717391304348</v>
      </c>
      <c r="P215" s="134">
        <f t="shared" si="7"/>
        <v>0.018441860465116283</v>
      </c>
      <c r="Q215" s="134">
        <f t="shared" si="7"/>
        <v>0.017976744186046514</v>
      </c>
      <c r="R215" s="135">
        <f t="shared" si="7"/>
        <v>0.06066274509803922</v>
      </c>
      <c r="S215" s="49">
        <f t="shared" si="6"/>
        <v>1</v>
      </c>
    </row>
    <row r="216" spans="1:226" s="34" customFormat="1" ht="11.25">
      <c r="A216" s="43"/>
      <c r="B216" s="66" t="s">
        <v>242</v>
      </c>
      <c r="C216" s="86">
        <f>COUNTIF(S133:S215,0)</f>
        <v>0</v>
      </c>
      <c r="D216" s="70"/>
      <c r="E216" s="70"/>
      <c r="F216" s="70"/>
      <c r="G216" s="70"/>
      <c r="H216" s="87"/>
      <c r="I216" s="88"/>
      <c r="J216" s="70"/>
      <c r="K216" s="70"/>
      <c r="L216" s="70"/>
      <c r="M216" s="87"/>
      <c r="N216" s="88"/>
      <c r="O216" s="70"/>
      <c r="P216" s="70"/>
      <c r="Q216" s="70"/>
      <c r="R216" s="87"/>
      <c r="S216" s="49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</row>
    <row r="217" spans="1:18" ht="11.25">
      <c r="A217" s="35"/>
      <c r="B217" s="62"/>
      <c r="C217" s="90"/>
      <c r="D217" s="68"/>
      <c r="E217" s="68"/>
      <c r="F217" s="68"/>
      <c r="G217" s="68"/>
      <c r="H217" s="84"/>
      <c r="I217" s="85"/>
      <c r="J217" s="68"/>
      <c r="K217" s="68"/>
      <c r="L217" s="68"/>
      <c r="M217" s="84"/>
      <c r="N217" s="85"/>
      <c r="O217" s="68"/>
      <c r="P217" s="68"/>
      <c r="Q217" s="68"/>
      <c r="R217" s="84"/>
    </row>
    <row r="218" spans="1:18" ht="11.25">
      <c r="A218" s="35"/>
      <c r="B218" s="42" t="s">
        <v>104</v>
      </c>
      <c r="C218" s="80"/>
      <c r="D218" s="68"/>
      <c r="E218" s="68"/>
      <c r="F218" s="68"/>
      <c r="G218" s="68"/>
      <c r="H218" s="84"/>
      <c r="I218" s="85"/>
      <c r="J218" s="68"/>
      <c r="K218" s="68"/>
      <c r="L218" s="68"/>
      <c r="M218" s="84"/>
      <c r="N218" s="85"/>
      <c r="O218" s="68"/>
      <c r="P218" s="68"/>
      <c r="Q218" s="68"/>
      <c r="R218" s="84"/>
    </row>
    <row r="219" spans="1:18" ht="11.25">
      <c r="A219" s="35"/>
      <c r="B219" s="42"/>
      <c r="C219" s="80"/>
      <c r="D219" s="68"/>
      <c r="E219" s="68"/>
      <c r="F219" s="68"/>
      <c r="G219" s="68"/>
      <c r="H219" s="84"/>
      <c r="I219" s="85"/>
      <c r="J219" s="68"/>
      <c r="K219" s="68"/>
      <c r="L219" s="68"/>
      <c r="M219" s="84"/>
      <c r="N219" s="85"/>
      <c r="O219" s="68"/>
      <c r="P219" s="68"/>
      <c r="Q219" s="68"/>
      <c r="R219" s="84"/>
    </row>
    <row r="220" spans="1:19" s="140" customFormat="1" ht="11.25">
      <c r="A220" s="137"/>
      <c r="B220" s="127" t="str">
        <f>B226&amp;" "&amp;"Municipalities"</f>
        <v>Sekhukhune Municipalities</v>
      </c>
      <c r="C220" s="138"/>
      <c r="D220" s="134"/>
      <c r="E220" s="134"/>
      <c r="F220" s="134"/>
      <c r="G220" s="134"/>
      <c r="H220" s="135"/>
      <c r="I220" s="136"/>
      <c r="J220" s="134"/>
      <c r="K220" s="134"/>
      <c r="L220" s="134"/>
      <c r="M220" s="135"/>
      <c r="N220" s="136"/>
      <c r="O220" s="134"/>
      <c r="P220" s="134"/>
      <c r="Q220" s="134"/>
      <c r="R220" s="135"/>
      <c r="S220" s="139"/>
    </row>
    <row r="221" spans="1:19" ht="11.25">
      <c r="A221" s="35" t="s">
        <v>28</v>
      </c>
      <c r="B221" s="36" t="s">
        <v>505</v>
      </c>
      <c r="C221" s="83" t="s">
        <v>105</v>
      </c>
      <c r="D221" s="68" t="s">
        <v>634</v>
      </c>
      <c r="E221" s="68" t="s">
        <v>634</v>
      </c>
      <c r="F221" s="68" t="s">
        <v>634</v>
      </c>
      <c r="G221" s="68" t="s">
        <v>634</v>
      </c>
      <c r="H221" s="84" t="s">
        <v>634</v>
      </c>
      <c r="I221" s="85" t="s">
        <v>634</v>
      </c>
      <c r="J221" s="68" t="s">
        <v>634</v>
      </c>
      <c r="K221" s="68" t="s">
        <v>634</v>
      </c>
      <c r="L221" s="68" t="s">
        <v>634</v>
      </c>
      <c r="M221" s="84" t="s">
        <v>634</v>
      </c>
      <c r="N221" s="85" t="s">
        <v>634</v>
      </c>
      <c r="O221" s="68" t="s">
        <v>634</v>
      </c>
      <c r="P221" s="68" t="s">
        <v>634</v>
      </c>
      <c r="Q221" s="68" t="s">
        <v>634</v>
      </c>
      <c r="R221" s="84" t="s">
        <v>634</v>
      </c>
      <c r="S221" s="49">
        <f t="shared" si="6"/>
        <v>1</v>
      </c>
    </row>
    <row r="222" spans="1:19" ht="11.25">
      <c r="A222" s="35" t="s">
        <v>28</v>
      </c>
      <c r="B222" s="36" t="s">
        <v>506</v>
      </c>
      <c r="C222" s="83" t="s">
        <v>106</v>
      </c>
      <c r="D222" s="68">
        <v>1</v>
      </c>
      <c r="E222" s="68">
        <v>0</v>
      </c>
      <c r="F222" s="68">
        <v>0</v>
      </c>
      <c r="G222" s="68">
        <v>0</v>
      </c>
      <c r="H222" s="84">
        <v>1</v>
      </c>
      <c r="I222" s="85">
        <v>0</v>
      </c>
      <c r="J222" s="68">
        <v>0</v>
      </c>
      <c r="K222" s="68">
        <v>0</v>
      </c>
      <c r="L222" s="68">
        <v>0</v>
      </c>
      <c r="M222" s="84">
        <v>0</v>
      </c>
      <c r="N222" s="85">
        <v>0</v>
      </c>
      <c r="O222" s="68">
        <v>0</v>
      </c>
      <c r="P222" s="68">
        <v>0</v>
      </c>
      <c r="Q222" s="68">
        <v>0</v>
      </c>
      <c r="R222" s="84">
        <v>0</v>
      </c>
      <c r="S222" s="49">
        <f t="shared" si="6"/>
        <v>1</v>
      </c>
    </row>
    <row r="223" spans="1:19" ht="11.25">
      <c r="A223" s="35" t="s">
        <v>28</v>
      </c>
      <c r="B223" s="36" t="s">
        <v>507</v>
      </c>
      <c r="C223" s="83" t="s">
        <v>107</v>
      </c>
      <c r="D223" s="68">
        <v>0.06</v>
      </c>
      <c r="E223" s="68">
        <v>0.234</v>
      </c>
      <c r="F223" s="68">
        <v>0</v>
      </c>
      <c r="G223" s="68">
        <v>0</v>
      </c>
      <c r="H223" s="84">
        <v>0.06</v>
      </c>
      <c r="I223" s="85">
        <v>0.06</v>
      </c>
      <c r="J223" s="68">
        <v>0</v>
      </c>
      <c r="K223" s="68">
        <v>0</v>
      </c>
      <c r="L223" s="68">
        <v>0</v>
      </c>
      <c r="M223" s="84">
        <v>0.06</v>
      </c>
      <c r="N223" s="85">
        <v>0.06</v>
      </c>
      <c r="O223" s="68">
        <v>0</v>
      </c>
      <c r="P223" s="68">
        <v>0</v>
      </c>
      <c r="Q223" s="68">
        <v>0</v>
      </c>
      <c r="R223" s="84">
        <v>0.06</v>
      </c>
      <c r="S223" s="49">
        <f t="shared" si="6"/>
        <v>1</v>
      </c>
    </row>
    <row r="224" spans="1:19" ht="11.25">
      <c r="A224" s="35" t="s">
        <v>28</v>
      </c>
      <c r="B224" s="36" t="s">
        <v>508</v>
      </c>
      <c r="C224" s="83" t="s">
        <v>108</v>
      </c>
      <c r="D224" s="68">
        <v>0</v>
      </c>
      <c r="E224" s="68">
        <v>0.19</v>
      </c>
      <c r="F224" s="68">
        <v>0.057</v>
      </c>
      <c r="G224" s="68">
        <v>0.059</v>
      </c>
      <c r="H224" s="84">
        <v>0.15</v>
      </c>
      <c r="I224" s="85">
        <v>0</v>
      </c>
      <c r="J224" s="68">
        <v>0.2366</v>
      </c>
      <c r="K224" s="68">
        <v>0.0562</v>
      </c>
      <c r="L224" s="68">
        <v>0.058</v>
      </c>
      <c r="M224" s="84">
        <v>0.06</v>
      </c>
      <c r="N224" s="85">
        <v>0.05</v>
      </c>
      <c r="O224" s="68">
        <v>0.06</v>
      </c>
      <c r="P224" s="68">
        <v>0.06</v>
      </c>
      <c r="Q224" s="68">
        <v>0.06</v>
      </c>
      <c r="R224" s="84">
        <v>0.06</v>
      </c>
      <c r="S224" s="49">
        <f t="shared" si="6"/>
        <v>1</v>
      </c>
    </row>
    <row r="225" spans="1:19" ht="11.25">
      <c r="A225" s="35" t="s">
        <v>28</v>
      </c>
      <c r="B225" s="36" t="s">
        <v>509</v>
      </c>
      <c r="C225" s="83" t="s">
        <v>109</v>
      </c>
      <c r="D225" s="68">
        <v>0.065</v>
      </c>
      <c r="E225" s="68">
        <v>0</v>
      </c>
      <c r="F225" s="68">
        <v>0</v>
      </c>
      <c r="G225" s="68">
        <v>0</v>
      </c>
      <c r="H225" s="84">
        <v>0.1</v>
      </c>
      <c r="I225" s="85">
        <v>0</v>
      </c>
      <c r="J225" s="68">
        <v>0</v>
      </c>
      <c r="K225" s="68">
        <v>0</v>
      </c>
      <c r="L225" s="68">
        <v>0</v>
      </c>
      <c r="M225" s="84">
        <v>0.1</v>
      </c>
      <c r="N225" s="85">
        <v>0.1</v>
      </c>
      <c r="O225" s="68">
        <v>0</v>
      </c>
      <c r="P225" s="68">
        <v>0</v>
      </c>
      <c r="Q225" s="68">
        <v>0</v>
      </c>
      <c r="R225" s="84">
        <v>0.1</v>
      </c>
      <c r="S225" s="49">
        <f t="shared" si="6"/>
        <v>1</v>
      </c>
    </row>
    <row r="226" spans="1:19" ht="11.25">
      <c r="A226" s="35" t="s">
        <v>38</v>
      </c>
      <c r="B226" s="36" t="s">
        <v>510</v>
      </c>
      <c r="C226" s="83" t="s">
        <v>110</v>
      </c>
      <c r="D226" s="68" t="s">
        <v>634</v>
      </c>
      <c r="E226" s="68" t="s">
        <v>634</v>
      </c>
      <c r="F226" s="68">
        <v>0.1</v>
      </c>
      <c r="G226" s="68" t="s">
        <v>634</v>
      </c>
      <c r="H226" s="84" t="s">
        <v>634</v>
      </c>
      <c r="I226" s="85" t="s">
        <v>634</v>
      </c>
      <c r="J226" s="68" t="s">
        <v>634</v>
      </c>
      <c r="K226" s="68">
        <v>0.1</v>
      </c>
      <c r="L226" s="68" t="s">
        <v>634</v>
      </c>
      <c r="M226" s="84" t="s">
        <v>634</v>
      </c>
      <c r="N226" s="85" t="s">
        <v>634</v>
      </c>
      <c r="O226" s="68" t="s">
        <v>634</v>
      </c>
      <c r="P226" s="68">
        <v>0.1</v>
      </c>
      <c r="Q226" s="68" t="s">
        <v>634</v>
      </c>
      <c r="R226" s="84" t="s">
        <v>634</v>
      </c>
      <c r="S226" s="49">
        <f t="shared" si="6"/>
        <v>1</v>
      </c>
    </row>
    <row r="227" spans="1:18" ht="11.25">
      <c r="A227" s="35"/>
      <c r="B227" s="60"/>
      <c r="C227" s="83"/>
      <c r="D227" s="74"/>
      <c r="E227" s="74"/>
      <c r="F227" s="74"/>
      <c r="G227" s="74"/>
      <c r="H227" s="93"/>
      <c r="I227" s="94"/>
      <c r="J227" s="74"/>
      <c r="K227" s="74"/>
      <c r="L227" s="74"/>
      <c r="M227" s="93"/>
      <c r="N227" s="94"/>
      <c r="O227" s="74"/>
      <c r="P227" s="74"/>
      <c r="Q227" s="74"/>
      <c r="R227" s="93"/>
    </row>
    <row r="228" spans="1:19" s="140" customFormat="1" ht="11.25">
      <c r="A228" s="137"/>
      <c r="B228" s="127" t="str">
        <f>B234&amp;" "&amp;"Municipalities"</f>
        <v>Mopani Municipalities</v>
      </c>
      <c r="C228" s="138"/>
      <c r="D228" s="134"/>
      <c r="E228" s="134"/>
      <c r="F228" s="134"/>
      <c r="G228" s="134"/>
      <c r="H228" s="135"/>
      <c r="I228" s="136"/>
      <c r="J228" s="134"/>
      <c r="K228" s="134"/>
      <c r="L228" s="134"/>
      <c r="M228" s="135"/>
      <c r="N228" s="136"/>
      <c r="O228" s="134"/>
      <c r="P228" s="134"/>
      <c r="Q228" s="134"/>
      <c r="R228" s="135"/>
      <c r="S228" s="139"/>
    </row>
    <row r="229" spans="1:19" ht="11.25">
      <c r="A229" s="35" t="s">
        <v>28</v>
      </c>
      <c r="B229" s="36" t="s">
        <v>511</v>
      </c>
      <c r="C229" s="83" t="s">
        <v>111</v>
      </c>
      <c r="D229" s="68">
        <v>0</v>
      </c>
      <c r="E229" s="68">
        <v>0</v>
      </c>
      <c r="F229" s="68">
        <v>0.112</v>
      </c>
      <c r="G229" s="68">
        <v>0.1705</v>
      </c>
      <c r="H229" s="84">
        <v>0.0245</v>
      </c>
      <c r="I229" s="85">
        <v>0.044</v>
      </c>
      <c r="J229" s="68">
        <v>0</v>
      </c>
      <c r="K229" s="68">
        <v>0.044</v>
      </c>
      <c r="L229" s="68">
        <v>0.044</v>
      </c>
      <c r="M229" s="84">
        <v>0.044</v>
      </c>
      <c r="N229" s="85">
        <v>0.05</v>
      </c>
      <c r="O229" s="68">
        <v>0</v>
      </c>
      <c r="P229" s="68">
        <v>0.05</v>
      </c>
      <c r="Q229" s="68">
        <v>0.05</v>
      </c>
      <c r="R229" s="84">
        <v>0.05</v>
      </c>
      <c r="S229" s="49">
        <f t="shared" si="6"/>
        <v>1</v>
      </c>
    </row>
    <row r="230" spans="1:19" ht="11.25">
      <c r="A230" s="35" t="s">
        <v>28</v>
      </c>
      <c r="B230" s="36" t="s">
        <v>512</v>
      </c>
      <c r="C230" s="83" t="s">
        <v>112</v>
      </c>
      <c r="D230" s="68">
        <v>0.25</v>
      </c>
      <c r="E230" s="68">
        <v>0.2394</v>
      </c>
      <c r="F230" s="68">
        <v>0.06</v>
      </c>
      <c r="G230" s="68">
        <v>0.06</v>
      </c>
      <c r="H230" s="84">
        <v>0.06</v>
      </c>
      <c r="I230" s="85">
        <v>0</v>
      </c>
      <c r="J230" s="68">
        <v>0.06</v>
      </c>
      <c r="K230" s="68">
        <v>0.06</v>
      </c>
      <c r="L230" s="68">
        <v>0.06</v>
      </c>
      <c r="M230" s="84">
        <v>0.06</v>
      </c>
      <c r="N230" s="85">
        <v>0</v>
      </c>
      <c r="O230" s="68">
        <v>0.06</v>
      </c>
      <c r="P230" s="68">
        <v>0.06</v>
      </c>
      <c r="Q230" s="68">
        <v>0.06</v>
      </c>
      <c r="R230" s="84">
        <v>0.06</v>
      </c>
      <c r="S230" s="49">
        <f t="shared" si="6"/>
        <v>1</v>
      </c>
    </row>
    <row r="231" spans="1:19" ht="11.25">
      <c r="A231" s="35" t="s">
        <v>28</v>
      </c>
      <c r="B231" s="36" t="s">
        <v>513</v>
      </c>
      <c r="C231" s="83" t="s">
        <v>113</v>
      </c>
      <c r="D231" s="68">
        <v>0.06</v>
      </c>
      <c r="E231" s="68">
        <v>0.2038</v>
      </c>
      <c r="F231" s="68">
        <v>0.06</v>
      </c>
      <c r="G231" s="68">
        <v>0.06</v>
      </c>
      <c r="H231" s="84">
        <v>0.06</v>
      </c>
      <c r="I231" s="85">
        <v>0.05</v>
      </c>
      <c r="J231" s="68">
        <v>0.2</v>
      </c>
      <c r="K231" s="68">
        <v>0.05</v>
      </c>
      <c r="L231" s="68">
        <v>0.05</v>
      </c>
      <c r="M231" s="84">
        <v>0.05</v>
      </c>
      <c r="N231" s="85">
        <v>0.05</v>
      </c>
      <c r="O231" s="68">
        <v>0.2</v>
      </c>
      <c r="P231" s="68">
        <v>0.05</v>
      </c>
      <c r="Q231" s="68">
        <v>0.05</v>
      </c>
      <c r="R231" s="84">
        <v>0.05</v>
      </c>
      <c r="S231" s="49">
        <f t="shared" si="6"/>
        <v>1</v>
      </c>
    </row>
    <row r="232" spans="1:19" ht="11.25">
      <c r="A232" s="35" t="s">
        <v>28</v>
      </c>
      <c r="B232" s="36" t="s">
        <v>514</v>
      </c>
      <c r="C232" s="83" t="s">
        <v>114</v>
      </c>
      <c r="D232" s="68">
        <v>0.06</v>
      </c>
      <c r="E232" s="68">
        <v>0.2</v>
      </c>
      <c r="F232" s="68">
        <v>0.03</v>
      </c>
      <c r="G232" s="68">
        <v>0.06</v>
      </c>
      <c r="H232" s="84">
        <v>0.06</v>
      </c>
      <c r="I232" s="85">
        <v>0.06</v>
      </c>
      <c r="J232" s="68">
        <v>0.2</v>
      </c>
      <c r="K232" s="68">
        <v>0.06</v>
      </c>
      <c r="L232" s="68">
        <v>0.06</v>
      </c>
      <c r="M232" s="84">
        <v>0.06</v>
      </c>
      <c r="N232" s="85">
        <v>0.06</v>
      </c>
      <c r="O232" s="68">
        <v>0.2</v>
      </c>
      <c r="P232" s="68">
        <v>0.06</v>
      </c>
      <c r="Q232" s="68">
        <v>0.06</v>
      </c>
      <c r="R232" s="84">
        <v>0.06</v>
      </c>
      <c r="S232" s="49">
        <f t="shared" si="6"/>
        <v>1</v>
      </c>
    </row>
    <row r="233" spans="1:19" ht="11.25">
      <c r="A233" s="35" t="s">
        <v>28</v>
      </c>
      <c r="B233" s="36" t="s">
        <v>515</v>
      </c>
      <c r="C233" s="83" t="s">
        <v>115</v>
      </c>
      <c r="D233" s="68">
        <v>0.06</v>
      </c>
      <c r="E233" s="68">
        <v>0</v>
      </c>
      <c r="F233" s="68">
        <v>0.048</v>
      </c>
      <c r="G233" s="68">
        <v>0.048</v>
      </c>
      <c r="H233" s="84">
        <v>0.053</v>
      </c>
      <c r="I233" s="85">
        <v>0.06</v>
      </c>
      <c r="J233" s="68">
        <v>0</v>
      </c>
      <c r="K233" s="68">
        <v>0.053</v>
      </c>
      <c r="L233" s="68">
        <v>0.053</v>
      </c>
      <c r="M233" s="84">
        <v>0.053</v>
      </c>
      <c r="N233" s="85">
        <v>0.06</v>
      </c>
      <c r="O233" s="68">
        <v>0</v>
      </c>
      <c r="P233" s="68">
        <v>0.055</v>
      </c>
      <c r="Q233" s="68">
        <v>0.055</v>
      </c>
      <c r="R233" s="84">
        <v>0</v>
      </c>
      <c r="S233" s="49">
        <f t="shared" si="6"/>
        <v>1</v>
      </c>
    </row>
    <row r="234" spans="1:19" ht="11.25">
      <c r="A234" s="35" t="s">
        <v>38</v>
      </c>
      <c r="B234" s="36" t="s">
        <v>516</v>
      </c>
      <c r="C234" s="83" t="s">
        <v>116</v>
      </c>
      <c r="D234" s="68" t="s">
        <v>634</v>
      </c>
      <c r="E234" s="68" t="s">
        <v>634</v>
      </c>
      <c r="F234" s="68" t="s">
        <v>634</v>
      </c>
      <c r="G234" s="68" t="s">
        <v>634</v>
      </c>
      <c r="H234" s="84" t="s">
        <v>634</v>
      </c>
      <c r="I234" s="85" t="s">
        <v>634</v>
      </c>
      <c r="J234" s="68" t="s">
        <v>634</v>
      </c>
      <c r="K234" s="68" t="s">
        <v>634</v>
      </c>
      <c r="L234" s="68" t="s">
        <v>634</v>
      </c>
      <c r="M234" s="84" t="s">
        <v>634</v>
      </c>
      <c r="N234" s="85" t="s">
        <v>634</v>
      </c>
      <c r="O234" s="68" t="s">
        <v>634</v>
      </c>
      <c r="P234" s="68" t="s">
        <v>634</v>
      </c>
      <c r="Q234" s="68" t="s">
        <v>634</v>
      </c>
      <c r="R234" s="84" t="s">
        <v>634</v>
      </c>
      <c r="S234" s="49">
        <f t="shared" si="6"/>
        <v>1</v>
      </c>
    </row>
    <row r="235" spans="1:18" ht="11.25">
      <c r="A235" s="35"/>
      <c r="B235" s="36"/>
      <c r="C235" s="83"/>
      <c r="D235" s="74"/>
      <c r="E235" s="74"/>
      <c r="F235" s="74"/>
      <c r="G235" s="74"/>
      <c r="H235" s="93"/>
      <c r="I235" s="94"/>
      <c r="J235" s="74"/>
      <c r="K235" s="74"/>
      <c r="L235" s="74"/>
      <c r="M235" s="93"/>
      <c r="N235" s="94"/>
      <c r="O235" s="74"/>
      <c r="P235" s="74"/>
      <c r="Q235" s="74"/>
      <c r="R235" s="93"/>
    </row>
    <row r="236" spans="1:19" s="140" customFormat="1" ht="11.25">
      <c r="A236" s="137"/>
      <c r="B236" s="127" t="str">
        <f>B241&amp;" "&amp;"Municipalities"</f>
        <v>Vhembe Municipalities</v>
      </c>
      <c r="C236" s="138"/>
      <c r="D236" s="134"/>
      <c r="E236" s="134"/>
      <c r="F236" s="134"/>
      <c r="G236" s="134"/>
      <c r="H236" s="135"/>
      <c r="I236" s="136"/>
      <c r="J236" s="134"/>
      <c r="K236" s="134"/>
      <c r="L236" s="134"/>
      <c r="M236" s="135"/>
      <c r="N236" s="136"/>
      <c r="O236" s="134"/>
      <c r="P236" s="134"/>
      <c r="Q236" s="134"/>
      <c r="R236" s="135"/>
      <c r="S236" s="139"/>
    </row>
    <row r="237" spans="1:19" ht="11.25">
      <c r="A237" s="35" t="s">
        <v>28</v>
      </c>
      <c r="B237" s="36" t="s">
        <v>517</v>
      </c>
      <c r="C237" s="83" t="s">
        <v>117</v>
      </c>
      <c r="D237" s="68">
        <v>0.06</v>
      </c>
      <c r="E237" s="68">
        <v>0.077</v>
      </c>
      <c r="F237" s="68">
        <v>0.06</v>
      </c>
      <c r="G237" s="68">
        <v>0.06</v>
      </c>
      <c r="H237" s="84">
        <v>0.06</v>
      </c>
      <c r="I237" s="85">
        <v>0.054</v>
      </c>
      <c r="J237" s="68">
        <v>0.04</v>
      </c>
      <c r="K237" s="68">
        <v>0.054</v>
      </c>
      <c r="L237" s="68">
        <v>0.054</v>
      </c>
      <c r="M237" s="84">
        <v>0.054</v>
      </c>
      <c r="N237" s="85">
        <v>0.057</v>
      </c>
      <c r="O237" s="68">
        <v>0.077</v>
      </c>
      <c r="P237" s="68">
        <v>0.057</v>
      </c>
      <c r="Q237" s="68">
        <v>0.057</v>
      </c>
      <c r="R237" s="84">
        <v>0.057</v>
      </c>
      <c r="S237" s="49">
        <f t="shared" si="6"/>
        <v>1</v>
      </c>
    </row>
    <row r="238" spans="1:19" ht="11.25">
      <c r="A238" s="35" t="s">
        <v>28</v>
      </c>
      <c r="B238" s="36" t="s">
        <v>518</v>
      </c>
      <c r="C238" s="83" t="s">
        <v>118</v>
      </c>
      <c r="D238" s="68">
        <v>0</v>
      </c>
      <c r="E238" s="68">
        <v>0</v>
      </c>
      <c r="F238" s="68">
        <v>0.06</v>
      </c>
      <c r="G238" s="68">
        <v>0.06</v>
      </c>
      <c r="H238" s="84">
        <v>0.06</v>
      </c>
      <c r="I238" s="85">
        <v>0</v>
      </c>
      <c r="J238" s="68">
        <v>0.216</v>
      </c>
      <c r="K238" s="68">
        <v>0.06</v>
      </c>
      <c r="L238" s="68">
        <v>0.06</v>
      </c>
      <c r="M238" s="84">
        <v>0.06</v>
      </c>
      <c r="N238" s="85">
        <v>0</v>
      </c>
      <c r="O238" s="68">
        <v>0.229</v>
      </c>
      <c r="P238" s="68">
        <v>0.06</v>
      </c>
      <c r="Q238" s="68">
        <v>0.06</v>
      </c>
      <c r="R238" s="84">
        <v>0.06</v>
      </c>
      <c r="S238" s="49">
        <f t="shared" si="6"/>
        <v>1</v>
      </c>
    </row>
    <row r="239" spans="1:19" ht="11.25">
      <c r="A239" s="35" t="s">
        <v>28</v>
      </c>
      <c r="B239" s="36" t="s">
        <v>519</v>
      </c>
      <c r="C239" s="83" t="s">
        <v>119</v>
      </c>
      <c r="D239" s="68">
        <v>0.048</v>
      </c>
      <c r="E239" s="68">
        <v>0.2038</v>
      </c>
      <c r="F239" s="68">
        <v>0.048</v>
      </c>
      <c r="G239" s="68">
        <v>0.048</v>
      </c>
      <c r="H239" s="84">
        <v>0.048</v>
      </c>
      <c r="I239" s="85">
        <v>0.06</v>
      </c>
      <c r="J239" s="68">
        <v>0.216</v>
      </c>
      <c r="K239" s="68">
        <v>0.06</v>
      </c>
      <c r="L239" s="68">
        <v>0.06</v>
      </c>
      <c r="M239" s="84">
        <v>0.06</v>
      </c>
      <c r="N239" s="85">
        <v>0.06</v>
      </c>
      <c r="O239" s="68">
        <v>0.229</v>
      </c>
      <c r="P239" s="68">
        <v>0.06</v>
      </c>
      <c r="Q239" s="68">
        <v>0.06</v>
      </c>
      <c r="R239" s="84">
        <v>0.06</v>
      </c>
      <c r="S239" s="49">
        <f t="shared" si="6"/>
        <v>1</v>
      </c>
    </row>
    <row r="240" spans="1:19" ht="11.25">
      <c r="A240" s="35" t="s">
        <v>28</v>
      </c>
      <c r="B240" s="36" t="s">
        <v>520</v>
      </c>
      <c r="C240" s="83" t="s">
        <v>120</v>
      </c>
      <c r="D240" s="68">
        <v>0.048</v>
      </c>
      <c r="E240" s="68">
        <v>0.2038</v>
      </c>
      <c r="F240" s="68">
        <v>0.048</v>
      </c>
      <c r="G240" s="68">
        <v>0.048</v>
      </c>
      <c r="H240" s="84">
        <v>0.048</v>
      </c>
      <c r="I240" s="85">
        <v>0.06</v>
      </c>
      <c r="J240" s="68">
        <v>0.216</v>
      </c>
      <c r="K240" s="68">
        <v>0.06</v>
      </c>
      <c r="L240" s="68">
        <v>0.06</v>
      </c>
      <c r="M240" s="84">
        <v>0.06</v>
      </c>
      <c r="N240" s="85">
        <v>0.06</v>
      </c>
      <c r="O240" s="68">
        <v>0.229</v>
      </c>
      <c r="P240" s="68">
        <v>0.06</v>
      </c>
      <c r="Q240" s="68">
        <v>0.06</v>
      </c>
      <c r="R240" s="84">
        <v>0.06</v>
      </c>
      <c r="S240" s="49">
        <f t="shared" si="6"/>
        <v>1</v>
      </c>
    </row>
    <row r="241" spans="1:19" ht="11.25">
      <c r="A241" s="35" t="s">
        <v>38</v>
      </c>
      <c r="B241" s="36" t="s">
        <v>521</v>
      </c>
      <c r="C241" s="83" t="s">
        <v>121</v>
      </c>
      <c r="D241" s="75">
        <v>0</v>
      </c>
      <c r="E241" s="75">
        <v>0</v>
      </c>
      <c r="F241" s="75">
        <v>0</v>
      </c>
      <c r="G241" s="75">
        <v>0</v>
      </c>
      <c r="H241" s="95">
        <v>0</v>
      </c>
      <c r="I241" s="96">
        <v>0</v>
      </c>
      <c r="J241" s="75">
        <v>0</v>
      </c>
      <c r="K241" s="75">
        <v>0</v>
      </c>
      <c r="L241" s="75">
        <v>0</v>
      </c>
      <c r="M241" s="95">
        <v>0</v>
      </c>
      <c r="N241" s="96">
        <v>0</v>
      </c>
      <c r="O241" s="75">
        <v>0</v>
      </c>
      <c r="P241" s="75">
        <v>0</v>
      </c>
      <c r="Q241" s="75">
        <v>0</v>
      </c>
      <c r="R241" s="95">
        <v>0</v>
      </c>
      <c r="S241" s="49">
        <f t="shared" si="6"/>
        <v>0</v>
      </c>
    </row>
    <row r="242" spans="1:18" ht="11.25">
      <c r="A242" s="35"/>
      <c r="B242" s="60"/>
      <c r="C242" s="83"/>
      <c r="D242" s="74"/>
      <c r="E242" s="74"/>
      <c r="F242" s="74"/>
      <c r="G242" s="74"/>
      <c r="H242" s="93"/>
      <c r="I242" s="94"/>
      <c r="J242" s="74"/>
      <c r="K242" s="74"/>
      <c r="L242" s="74"/>
      <c r="M242" s="93"/>
      <c r="N242" s="94"/>
      <c r="O242" s="74"/>
      <c r="P242" s="74"/>
      <c r="Q242" s="74"/>
      <c r="R242" s="93"/>
    </row>
    <row r="243" spans="1:19" s="140" customFormat="1" ht="11.25">
      <c r="A243" s="137"/>
      <c r="B243" s="127" t="str">
        <f>B249&amp;" "&amp;"Municipalities"</f>
        <v>Capricorn Municipalities</v>
      </c>
      <c r="C243" s="138"/>
      <c r="D243" s="134"/>
      <c r="E243" s="134"/>
      <c r="F243" s="134"/>
      <c r="G243" s="134"/>
      <c r="H243" s="135"/>
      <c r="I243" s="136"/>
      <c r="J243" s="134"/>
      <c r="K243" s="134"/>
      <c r="L243" s="134"/>
      <c r="M243" s="135"/>
      <c r="N243" s="136"/>
      <c r="O243" s="134"/>
      <c r="P243" s="134"/>
      <c r="Q243" s="134"/>
      <c r="R243" s="135"/>
      <c r="S243" s="139"/>
    </row>
    <row r="244" spans="1:19" ht="11.25">
      <c r="A244" s="35" t="s">
        <v>28</v>
      </c>
      <c r="B244" s="36" t="s">
        <v>522</v>
      </c>
      <c r="C244" s="83" t="s">
        <v>122</v>
      </c>
      <c r="D244" s="68">
        <v>0.05</v>
      </c>
      <c r="E244" s="68">
        <v>0.05</v>
      </c>
      <c r="F244" s="68">
        <v>0.05</v>
      </c>
      <c r="G244" s="68">
        <v>0.05</v>
      </c>
      <c r="H244" s="84">
        <v>0.05</v>
      </c>
      <c r="I244" s="85">
        <v>0.05</v>
      </c>
      <c r="J244" s="68">
        <v>0.05</v>
      </c>
      <c r="K244" s="68">
        <v>0.05</v>
      </c>
      <c r="L244" s="68">
        <v>0.05</v>
      </c>
      <c r="M244" s="84">
        <v>0.05</v>
      </c>
      <c r="N244" s="85">
        <v>0.06</v>
      </c>
      <c r="O244" s="68">
        <v>0.06</v>
      </c>
      <c r="P244" s="68">
        <v>0.06</v>
      </c>
      <c r="Q244" s="68">
        <v>0.06</v>
      </c>
      <c r="R244" s="84">
        <v>0.06</v>
      </c>
      <c r="S244" s="49">
        <f t="shared" si="6"/>
        <v>1</v>
      </c>
    </row>
    <row r="245" spans="1:19" ht="11.25">
      <c r="A245" s="35" t="s">
        <v>28</v>
      </c>
      <c r="B245" s="36" t="s">
        <v>523</v>
      </c>
      <c r="C245" s="83" t="s">
        <v>123</v>
      </c>
      <c r="D245" s="75">
        <v>0</v>
      </c>
      <c r="E245" s="75">
        <v>0</v>
      </c>
      <c r="F245" s="75">
        <v>0</v>
      </c>
      <c r="G245" s="75">
        <v>0</v>
      </c>
      <c r="H245" s="95">
        <v>0</v>
      </c>
      <c r="I245" s="96">
        <v>0</v>
      </c>
      <c r="J245" s="75">
        <v>0</v>
      </c>
      <c r="K245" s="75">
        <v>0</v>
      </c>
      <c r="L245" s="75">
        <v>0</v>
      </c>
      <c r="M245" s="95">
        <v>0</v>
      </c>
      <c r="N245" s="96">
        <v>0</v>
      </c>
      <c r="O245" s="75">
        <v>0</v>
      </c>
      <c r="P245" s="75">
        <v>0</v>
      </c>
      <c r="Q245" s="75">
        <v>0</v>
      </c>
      <c r="R245" s="95">
        <v>0</v>
      </c>
      <c r="S245" s="49">
        <f t="shared" si="6"/>
        <v>0</v>
      </c>
    </row>
    <row r="246" spans="1:19" ht="11.25">
      <c r="A246" s="35" t="s">
        <v>28</v>
      </c>
      <c r="B246" s="36" t="s">
        <v>524</v>
      </c>
      <c r="C246" s="83" t="s">
        <v>124</v>
      </c>
      <c r="D246" s="68">
        <v>-0.5</v>
      </c>
      <c r="E246" s="68">
        <v>0.2038</v>
      </c>
      <c r="F246" s="68">
        <v>0.06</v>
      </c>
      <c r="G246" s="68">
        <v>0.06</v>
      </c>
      <c r="H246" s="84">
        <v>0.0608</v>
      </c>
      <c r="I246" s="85">
        <v>0.06</v>
      </c>
      <c r="J246" s="68">
        <v>0.21</v>
      </c>
      <c r="K246" s="68">
        <v>0.07</v>
      </c>
      <c r="L246" s="68">
        <v>0.07</v>
      </c>
      <c r="M246" s="84">
        <v>0.07</v>
      </c>
      <c r="N246" s="85">
        <v>0.065</v>
      </c>
      <c r="O246" s="68">
        <v>0.25</v>
      </c>
      <c r="P246" s="68">
        <v>0.065</v>
      </c>
      <c r="Q246" s="68">
        <v>0.065</v>
      </c>
      <c r="R246" s="84">
        <v>0.065</v>
      </c>
      <c r="S246" s="49">
        <f t="shared" si="6"/>
        <v>1</v>
      </c>
    </row>
    <row r="247" spans="1:19" ht="11.25">
      <c r="A247" s="35" t="s">
        <v>28</v>
      </c>
      <c r="B247" s="36" t="s">
        <v>125</v>
      </c>
      <c r="C247" s="83" t="s">
        <v>126</v>
      </c>
      <c r="D247" s="68">
        <v>0.06</v>
      </c>
      <c r="E247" s="68">
        <v>0.2038</v>
      </c>
      <c r="F247" s="68">
        <v>0.075</v>
      </c>
      <c r="G247" s="68">
        <v>0.06</v>
      </c>
      <c r="H247" s="84">
        <v>0.06</v>
      </c>
      <c r="I247" s="85">
        <v>0.06</v>
      </c>
      <c r="J247" s="68">
        <v>0.06</v>
      </c>
      <c r="K247" s="68">
        <v>0.06</v>
      </c>
      <c r="L247" s="68">
        <v>0.06</v>
      </c>
      <c r="M247" s="84">
        <v>0.06</v>
      </c>
      <c r="N247" s="85">
        <v>0.06</v>
      </c>
      <c r="O247" s="68">
        <v>0.06</v>
      </c>
      <c r="P247" s="68">
        <v>0.06</v>
      </c>
      <c r="Q247" s="68">
        <v>0.06</v>
      </c>
      <c r="R247" s="84">
        <v>0.06</v>
      </c>
      <c r="S247" s="49">
        <f t="shared" si="6"/>
        <v>1</v>
      </c>
    </row>
    <row r="248" spans="1:19" ht="11.25">
      <c r="A248" s="35" t="s">
        <v>28</v>
      </c>
      <c r="B248" s="36" t="s">
        <v>525</v>
      </c>
      <c r="C248" s="83" t="s">
        <v>127</v>
      </c>
      <c r="D248" s="75">
        <v>0</v>
      </c>
      <c r="E248" s="75">
        <v>0</v>
      </c>
      <c r="F248" s="75">
        <v>0</v>
      </c>
      <c r="G248" s="75">
        <v>0</v>
      </c>
      <c r="H248" s="95">
        <v>0</v>
      </c>
      <c r="I248" s="96">
        <v>0</v>
      </c>
      <c r="J248" s="75">
        <v>0</v>
      </c>
      <c r="K248" s="75">
        <v>0</v>
      </c>
      <c r="L248" s="75">
        <v>0</v>
      </c>
      <c r="M248" s="95">
        <v>0</v>
      </c>
      <c r="N248" s="96">
        <v>0</v>
      </c>
      <c r="O248" s="75">
        <v>0</v>
      </c>
      <c r="P248" s="75">
        <v>0</v>
      </c>
      <c r="Q248" s="75">
        <v>0</v>
      </c>
      <c r="R248" s="95">
        <v>0</v>
      </c>
      <c r="S248" s="49">
        <f t="shared" si="6"/>
        <v>0</v>
      </c>
    </row>
    <row r="249" spans="1:19" ht="11.25">
      <c r="A249" s="35" t="s">
        <v>38</v>
      </c>
      <c r="B249" s="36" t="s">
        <v>526</v>
      </c>
      <c r="C249" s="83" t="s">
        <v>128</v>
      </c>
      <c r="D249" s="75">
        <v>0</v>
      </c>
      <c r="E249" s="75">
        <v>0</v>
      </c>
      <c r="F249" s="75">
        <v>0</v>
      </c>
      <c r="G249" s="75">
        <v>0</v>
      </c>
      <c r="H249" s="95">
        <v>0</v>
      </c>
      <c r="I249" s="96">
        <v>0</v>
      </c>
      <c r="J249" s="75">
        <v>0</v>
      </c>
      <c r="K249" s="75">
        <v>0</v>
      </c>
      <c r="L249" s="75">
        <v>0</v>
      </c>
      <c r="M249" s="95">
        <v>0</v>
      </c>
      <c r="N249" s="96">
        <v>0</v>
      </c>
      <c r="O249" s="75">
        <v>0</v>
      </c>
      <c r="P249" s="75">
        <v>0</v>
      </c>
      <c r="Q249" s="75">
        <v>0</v>
      </c>
      <c r="R249" s="95">
        <v>0</v>
      </c>
      <c r="S249" s="49">
        <f t="shared" si="6"/>
        <v>0</v>
      </c>
    </row>
    <row r="250" spans="1:18" ht="11.25">
      <c r="A250" s="35"/>
      <c r="B250" s="60"/>
      <c r="C250" s="83"/>
      <c r="D250" s="74"/>
      <c r="E250" s="74"/>
      <c r="F250" s="74"/>
      <c r="G250" s="74"/>
      <c r="H250" s="93"/>
      <c r="I250" s="94"/>
      <c r="J250" s="74"/>
      <c r="K250" s="74"/>
      <c r="L250" s="74"/>
      <c r="M250" s="93"/>
      <c r="N250" s="94"/>
      <c r="O250" s="74"/>
      <c r="P250" s="74"/>
      <c r="Q250" s="74"/>
      <c r="R250" s="93"/>
    </row>
    <row r="251" spans="1:19" s="140" customFormat="1" ht="11.25">
      <c r="A251" s="137"/>
      <c r="B251" s="127" t="str">
        <f>B258&amp;" "&amp;"Municipalities"</f>
        <v>Waterberg Municipalities</v>
      </c>
      <c r="C251" s="138"/>
      <c r="D251" s="134"/>
      <c r="E251" s="134"/>
      <c r="F251" s="134"/>
      <c r="G251" s="134"/>
      <c r="H251" s="135"/>
      <c r="I251" s="136"/>
      <c r="J251" s="134"/>
      <c r="K251" s="134"/>
      <c r="L251" s="134"/>
      <c r="M251" s="135"/>
      <c r="N251" s="136"/>
      <c r="O251" s="134"/>
      <c r="P251" s="134"/>
      <c r="Q251" s="134"/>
      <c r="R251" s="135"/>
      <c r="S251" s="139"/>
    </row>
    <row r="252" spans="1:19" ht="11.25">
      <c r="A252" s="35" t="s">
        <v>28</v>
      </c>
      <c r="B252" s="36" t="s">
        <v>527</v>
      </c>
      <c r="C252" s="83" t="s">
        <v>129</v>
      </c>
      <c r="D252" s="68">
        <v>0.09</v>
      </c>
      <c r="E252" s="68">
        <v>0.19</v>
      </c>
      <c r="F252" s="68">
        <v>0.163</v>
      </c>
      <c r="G252" s="68">
        <v>0.09</v>
      </c>
      <c r="H252" s="84">
        <v>0.09</v>
      </c>
      <c r="I252" s="85">
        <v>0.09</v>
      </c>
      <c r="J252" s="68">
        <v>0.18</v>
      </c>
      <c r="K252" s="68">
        <v>0.18</v>
      </c>
      <c r="L252" s="68">
        <v>0.09</v>
      </c>
      <c r="M252" s="84">
        <v>0.09</v>
      </c>
      <c r="N252" s="85">
        <v>0.09</v>
      </c>
      <c r="O252" s="68">
        <v>0.17</v>
      </c>
      <c r="P252" s="68">
        <v>0.18</v>
      </c>
      <c r="Q252" s="68">
        <v>0.09</v>
      </c>
      <c r="R252" s="84">
        <v>0.09</v>
      </c>
      <c r="S252" s="49">
        <f>IF(AND(D252=0,E252=0,F252=0,G252=0,H252=0,I252=0,J252=0,K252=0,L252=0,M252=0,N252=0,O252=0,P252=0,Q252=0,R252=0),0,1)</f>
        <v>1</v>
      </c>
    </row>
    <row r="253" spans="1:19" ht="11.25">
      <c r="A253" s="35" t="s">
        <v>28</v>
      </c>
      <c r="B253" s="36" t="s">
        <v>528</v>
      </c>
      <c r="C253" s="83" t="s">
        <v>130</v>
      </c>
      <c r="D253" s="68">
        <v>0.059</v>
      </c>
      <c r="E253" s="68">
        <v>0.13</v>
      </c>
      <c r="F253" s="68">
        <v>0.079</v>
      </c>
      <c r="G253" s="68">
        <v>0.06</v>
      </c>
      <c r="H253" s="84">
        <v>0.1784</v>
      </c>
      <c r="I253" s="85">
        <v>0</v>
      </c>
      <c r="J253" s="68">
        <v>0</v>
      </c>
      <c r="K253" s="68">
        <v>0</v>
      </c>
      <c r="L253" s="68">
        <v>0</v>
      </c>
      <c r="M253" s="84">
        <v>0</v>
      </c>
      <c r="N253" s="85">
        <v>0</v>
      </c>
      <c r="O253" s="68">
        <v>0</v>
      </c>
      <c r="P253" s="68">
        <v>0</v>
      </c>
      <c r="Q253" s="68">
        <v>0</v>
      </c>
      <c r="R253" s="84">
        <v>0</v>
      </c>
      <c r="S253" s="49">
        <f t="shared" si="6"/>
        <v>1</v>
      </c>
    </row>
    <row r="254" spans="1:19" ht="11.25">
      <c r="A254" s="35" t="s">
        <v>28</v>
      </c>
      <c r="B254" s="36" t="s">
        <v>529</v>
      </c>
      <c r="C254" s="83" t="s">
        <v>131</v>
      </c>
      <c r="D254" s="68">
        <v>0.1</v>
      </c>
      <c r="E254" s="68">
        <v>0.2003</v>
      </c>
      <c r="F254" s="68">
        <v>0.06</v>
      </c>
      <c r="G254" s="68">
        <v>0.0905</v>
      </c>
      <c r="H254" s="84">
        <v>0.12</v>
      </c>
      <c r="I254" s="85">
        <v>0.06</v>
      </c>
      <c r="J254" s="68">
        <v>0.09</v>
      </c>
      <c r="K254" s="68">
        <v>0.12</v>
      </c>
      <c r="L254" s="68">
        <v>0.08</v>
      </c>
      <c r="M254" s="84">
        <v>0.15</v>
      </c>
      <c r="N254" s="85">
        <v>0.06</v>
      </c>
      <c r="O254" s="68">
        <v>0.11</v>
      </c>
      <c r="P254" s="68">
        <v>0.15</v>
      </c>
      <c r="Q254" s="68">
        <v>0.05</v>
      </c>
      <c r="R254" s="84">
        <v>0.17</v>
      </c>
      <c r="S254" s="49">
        <f t="shared" si="6"/>
        <v>1</v>
      </c>
    </row>
    <row r="255" spans="1:19" ht="11.25">
      <c r="A255" s="35" t="s">
        <v>28</v>
      </c>
      <c r="B255" s="36" t="s">
        <v>530</v>
      </c>
      <c r="C255" s="83" t="s">
        <v>132</v>
      </c>
      <c r="D255" s="68">
        <v>0.06</v>
      </c>
      <c r="E255" s="68">
        <v>0.289</v>
      </c>
      <c r="F255" s="68">
        <v>0.15</v>
      </c>
      <c r="G255" s="68">
        <v>0.06</v>
      </c>
      <c r="H255" s="84">
        <v>0.06</v>
      </c>
      <c r="I255" s="85">
        <v>0.06</v>
      </c>
      <c r="J255" s="68">
        <v>0.1</v>
      </c>
      <c r="K255" s="68">
        <v>0.1</v>
      </c>
      <c r="L255" s="68">
        <v>0.06</v>
      </c>
      <c r="M255" s="84">
        <v>0.06</v>
      </c>
      <c r="N255" s="85">
        <v>0.06</v>
      </c>
      <c r="O255" s="68">
        <v>0.1</v>
      </c>
      <c r="P255" s="68">
        <v>0.1</v>
      </c>
      <c r="Q255" s="68">
        <v>0.06</v>
      </c>
      <c r="R255" s="84">
        <v>0.06</v>
      </c>
      <c r="S255" s="49">
        <f t="shared" si="6"/>
        <v>1</v>
      </c>
    </row>
    <row r="256" spans="1:19" ht="11.25">
      <c r="A256" s="35" t="s">
        <v>28</v>
      </c>
      <c r="B256" s="36" t="s">
        <v>531</v>
      </c>
      <c r="C256" s="83" t="s">
        <v>133</v>
      </c>
      <c r="D256" s="68">
        <v>0.048</v>
      </c>
      <c r="E256" s="68">
        <v>0.06</v>
      </c>
      <c r="F256" s="68">
        <v>0.0599</v>
      </c>
      <c r="G256" s="68">
        <v>0.06</v>
      </c>
      <c r="H256" s="84">
        <v>0.0599</v>
      </c>
      <c r="I256" s="85">
        <v>0.06</v>
      </c>
      <c r="J256" s="68">
        <v>0.0599</v>
      </c>
      <c r="K256" s="68">
        <v>0.06</v>
      </c>
      <c r="L256" s="68">
        <v>0.06</v>
      </c>
      <c r="M256" s="84">
        <v>0.06</v>
      </c>
      <c r="N256" s="85">
        <v>0.0599</v>
      </c>
      <c r="O256" s="68">
        <v>0</v>
      </c>
      <c r="P256" s="68">
        <v>0</v>
      </c>
      <c r="Q256" s="68">
        <v>0</v>
      </c>
      <c r="R256" s="84">
        <v>0</v>
      </c>
      <c r="S256" s="49">
        <f t="shared" si="6"/>
        <v>1</v>
      </c>
    </row>
    <row r="257" spans="1:19" ht="11.25">
      <c r="A257" s="35" t="s">
        <v>28</v>
      </c>
      <c r="B257" s="36" t="s">
        <v>532</v>
      </c>
      <c r="C257" s="83" t="s">
        <v>134</v>
      </c>
      <c r="D257" s="68">
        <v>0.06</v>
      </c>
      <c r="E257" s="68">
        <v>0.21</v>
      </c>
      <c r="F257" s="68">
        <v>0.08</v>
      </c>
      <c r="G257" s="68">
        <v>0.06</v>
      </c>
      <c r="H257" s="84">
        <v>0.06</v>
      </c>
      <c r="I257" s="85">
        <v>0.06</v>
      </c>
      <c r="J257" s="68">
        <v>0.26</v>
      </c>
      <c r="K257" s="68">
        <v>0.09</v>
      </c>
      <c r="L257" s="68">
        <v>0.06</v>
      </c>
      <c r="M257" s="84">
        <v>0.06</v>
      </c>
      <c r="N257" s="85">
        <v>0.06</v>
      </c>
      <c r="O257" s="68">
        <v>0.26</v>
      </c>
      <c r="P257" s="68">
        <v>0.09</v>
      </c>
      <c r="Q257" s="68">
        <v>0.06</v>
      </c>
      <c r="R257" s="84">
        <v>0.06</v>
      </c>
      <c r="S257" s="49">
        <f t="shared" si="6"/>
        <v>1</v>
      </c>
    </row>
    <row r="258" spans="1:19" ht="11.25">
      <c r="A258" s="35" t="s">
        <v>38</v>
      </c>
      <c r="B258" s="36" t="s">
        <v>533</v>
      </c>
      <c r="C258" s="83" t="s">
        <v>135</v>
      </c>
      <c r="D258" s="68" t="s">
        <v>634</v>
      </c>
      <c r="E258" s="68" t="s">
        <v>634</v>
      </c>
      <c r="F258" s="68" t="s">
        <v>634</v>
      </c>
      <c r="G258" s="68" t="s">
        <v>634</v>
      </c>
      <c r="H258" s="84" t="s">
        <v>634</v>
      </c>
      <c r="I258" s="85" t="s">
        <v>634</v>
      </c>
      <c r="J258" s="68" t="s">
        <v>634</v>
      </c>
      <c r="K258" s="68" t="s">
        <v>634</v>
      </c>
      <c r="L258" s="68" t="s">
        <v>634</v>
      </c>
      <c r="M258" s="84" t="s">
        <v>634</v>
      </c>
      <c r="N258" s="85" t="s">
        <v>634</v>
      </c>
      <c r="O258" s="68" t="s">
        <v>634</v>
      </c>
      <c r="P258" s="68" t="s">
        <v>634</v>
      </c>
      <c r="Q258" s="68" t="s">
        <v>634</v>
      </c>
      <c r="R258" s="84" t="s">
        <v>634</v>
      </c>
      <c r="S258" s="49">
        <f t="shared" si="6"/>
        <v>1</v>
      </c>
    </row>
    <row r="259" spans="1:18" ht="11.25" hidden="1">
      <c r="A259" s="35"/>
      <c r="B259" s="36"/>
      <c r="C259" s="83"/>
      <c r="D259" s="74"/>
      <c r="E259" s="74"/>
      <c r="F259" s="74"/>
      <c r="G259" s="74"/>
      <c r="H259" s="93"/>
      <c r="I259" s="94"/>
      <c r="J259" s="74"/>
      <c r="K259" s="74"/>
      <c r="L259" s="74"/>
      <c r="M259" s="93"/>
      <c r="N259" s="94"/>
      <c r="O259" s="74"/>
      <c r="P259" s="74"/>
      <c r="Q259" s="74"/>
      <c r="R259" s="93"/>
    </row>
    <row r="260" spans="1:18" ht="11.25" hidden="1">
      <c r="A260" s="131">
        <f>COUNTIF($A$220:$A$259,"A")+COUNTIF($A$220:$A$259,"b")+COUNTIF($A$220:$A$259,"c")</f>
        <v>30</v>
      </c>
      <c r="B260" s="42" t="s">
        <v>307</v>
      </c>
      <c r="C260" s="83"/>
      <c r="D260" s="134">
        <f>IF(ISERROR(AVERAGE(D221:D226,D229:D234,D237:D241,D244:D249,D252:D258)),0,AVERAGE(D221:D226,D229:D234,D237:D241,D244:D249,D252:D258))</f>
        <v>0.06684615384615387</v>
      </c>
      <c r="E260" s="134">
        <f aca="true" t="shared" si="8" ref="E260:Q260">IF(ISERROR(AVERAGE(E221:E226,E229:E234,E237:E241,E244:E249,E252:E258)),0,AVERAGE(E221:E226,E229:E234,E237:E241,E244:E249,E252:E258))</f>
        <v>0.11879615384615384</v>
      </c>
      <c r="F260" s="134">
        <f t="shared" si="8"/>
        <v>0.05407037037037038</v>
      </c>
      <c r="G260" s="134">
        <f t="shared" si="8"/>
        <v>0.04861538461538462</v>
      </c>
      <c r="H260" s="135">
        <f t="shared" si="8"/>
        <v>0.09702307692307693</v>
      </c>
      <c r="I260" s="136">
        <f t="shared" si="8"/>
        <v>0.03646153846153847</v>
      </c>
      <c r="J260" s="134">
        <f t="shared" si="8"/>
        <v>0.09209615384615384</v>
      </c>
      <c r="K260" s="134">
        <f t="shared" si="8"/>
        <v>0.051377777777777786</v>
      </c>
      <c r="L260" s="134">
        <f t="shared" si="8"/>
        <v>0.041884615384615395</v>
      </c>
      <c r="M260" s="135">
        <f t="shared" si="8"/>
        <v>0.050807692307692325</v>
      </c>
      <c r="N260" s="136">
        <f t="shared" si="8"/>
        <v>0.04315000000000001</v>
      </c>
      <c r="O260" s="134">
        <f t="shared" si="8"/>
        <v>0.08823076923076925</v>
      </c>
      <c r="P260" s="134">
        <f t="shared" si="8"/>
        <v>0.05100000000000001</v>
      </c>
      <c r="Q260" s="134">
        <f t="shared" si="8"/>
        <v>0.03911538461538462</v>
      </c>
      <c r="R260" s="135">
        <f>IF(ISERROR(AVERAGE(R221:R226,R229:R234,R237:R241,R244:R249,R252:R258)),0,AVERAGE(R221:R226,R229:R234,R237:R241,R244:R249,R252:R258))</f>
        <v>0.04776923076923078</v>
      </c>
    </row>
    <row r="261" spans="1:226" s="34" customFormat="1" ht="11.25">
      <c r="A261" s="43"/>
      <c r="B261" s="66" t="s">
        <v>243</v>
      </c>
      <c r="C261" s="86">
        <f>COUNTIF(S221:S260,0)</f>
        <v>4</v>
      </c>
      <c r="D261" s="70"/>
      <c r="E261" s="70"/>
      <c r="F261" s="70"/>
      <c r="G261" s="70"/>
      <c r="H261" s="87"/>
      <c r="I261" s="88"/>
      <c r="J261" s="70"/>
      <c r="K261" s="70"/>
      <c r="L261" s="70"/>
      <c r="M261" s="87"/>
      <c r="N261" s="88"/>
      <c r="O261" s="70"/>
      <c r="P261" s="70"/>
      <c r="Q261" s="70"/>
      <c r="R261" s="87"/>
      <c r="S261" s="49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</row>
    <row r="262" spans="1:18" ht="11.25">
      <c r="A262" s="147"/>
      <c r="B262" s="62"/>
      <c r="C262" s="90"/>
      <c r="D262" s="68"/>
      <c r="E262" s="68"/>
      <c r="F262" s="68"/>
      <c r="G262" s="68"/>
      <c r="H262" s="84"/>
      <c r="I262" s="85"/>
      <c r="J262" s="68"/>
      <c r="K262" s="68"/>
      <c r="L262" s="68"/>
      <c r="M262" s="84"/>
      <c r="N262" s="85"/>
      <c r="O262" s="68"/>
      <c r="P262" s="68"/>
      <c r="Q262" s="68"/>
      <c r="R262" s="84"/>
    </row>
    <row r="263" spans="1:18" ht="11.25">
      <c r="A263" s="35"/>
      <c r="B263" s="42" t="s">
        <v>136</v>
      </c>
      <c r="C263" s="80"/>
      <c r="D263" s="68"/>
      <c r="E263" s="68"/>
      <c r="F263" s="68"/>
      <c r="G263" s="68"/>
      <c r="H263" s="84"/>
      <c r="I263" s="85"/>
      <c r="J263" s="68"/>
      <c r="K263" s="68"/>
      <c r="L263" s="68"/>
      <c r="M263" s="84"/>
      <c r="N263" s="85"/>
      <c r="O263" s="68"/>
      <c r="P263" s="68"/>
      <c r="Q263" s="68"/>
      <c r="R263" s="84"/>
    </row>
    <row r="264" spans="1:18" ht="11.25">
      <c r="A264" s="35"/>
      <c r="B264" s="42"/>
      <c r="C264" s="80"/>
      <c r="D264" s="68"/>
      <c r="E264" s="68"/>
      <c r="F264" s="68"/>
      <c r="G264" s="68"/>
      <c r="H264" s="84"/>
      <c r="I264" s="85"/>
      <c r="J264" s="68"/>
      <c r="K264" s="68"/>
      <c r="L264" s="68"/>
      <c r="M264" s="84"/>
      <c r="N264" s="85"/>
      <c r="O264" s="68"/>
      <c r="P264" s="68"/>
      <c r="Q264" s="68"/>
      <c r="R264" s="84"/>
    </row>
    <row r="265" spans="1:18" ht="11.25">
      <c r="A265" s="35"/>
      <c r="B265" s="127" t="str">
        <f>B273&amp;" "&amp;"Municipalities"</f>
        <v>Gert Sibande Municipalities</v>
      </c>
      <c r="C265" s="83"/>
      <c r="D265" s="128"/>
      <c r="E265" s="128"/>
      <c r="F265" s="128"/>
      <c r="G265" s="128"/>
      <c r="H265" s="129"/>
      <c r="I265" s="130"/>
      <c r="J265" s="128"/>
      <c r="K265" s="128"/>
      <c r="L265" s="128"/>
      <c r="M265" s="129"/>
      <c r="N265" s="130"/>
      <c r="O265" s="128"/>
      <c r="P265" s="128"/>
      <c r="Q265" s="128"/>
      <c r="R265" s="129"/>
    </row>
    <row r="266" spans="1:19" ht="11.25">
      <c r="A266" s="35" t="s">
        <v>28</v>
      </c>
      <c r="B266" s="36" t="s">
        <v>534</v>
      </c>
      <c r="C266" s="83" t="s">
        <v>137</v>
      </c>
      <c r="D266" s="68">
        <v>0.06</v>
      </c>
      <c r="E266" s="68">
        <v>0.2038</v>
      </c>
      <c r="F266" s="68">
        <v>0.03</v>
      </c>
      <c r="G266" s="68">
        <v>0.03</v>
      </c>
      <c r="H266" s="84">
        <v>0.05</v>
      </c>
      <c r="I266" s="85" t="s">
        <v>634</v>
      </c>
      <c r="J266" s="68" t="s">
        <v>634</v>
      </c>
      <c r="K266" s="68" t="s">
        <v>634</v>
      </c>
      <c r="L266" s="68" t="s">
        <v>634</v>
      </c>
      <c r="M266" s="84" t="s">
        <v>634</v>
      </c>
      <c r="N266" s="85" t="s">
        <v>634</v>
      </c>
      <c r="O266" s="68" t="s">
        <v>634</v>
      </c>
      <c r="P266" s="68" t="s">
        <v>634</v>
      </c>
      <c r="Q266" s="68" t="s">
        <v>634</v>
      </c>
      <c r="R266" s="84" t="s">
        <v>634</v>
      </c>
      <c r="S266" s="49">
        <f aca="true" t="shared" si="9" ref="S266:S328">IF(AND(D266=0,E266=0,F266=0,G266=0,H266=0,I266=0,J266=0,K266=0,L266=0,M266=0,N266=0,O266=0,P266=0,Q266=0,R266=0),0,1)</f>
        <v>1</v>
      </c>
    </row>
    <row r="267" spans="1:19" ht="11.25">
      <c r="A267" s="35" t="s">
        <v>28</v>
      </c>
      <c r="B267" s="36" t="s">
        <v>535</v>
      </c>
      <c r="C267" s="83" t="s">
        <v>138</v>
      </c>
      <c r="D267" s="68">
        <v>-0.26</v>
      </c>
      <c r="E267" s="68">
        <v>0.2671</v>
      </c>
      <c r="F267" s="68">
        <v>0.066</v>
      </c>
      <c r="G267" s="68">
        <v>0.066</v>
      </c>
      <c r="H267" s="84">
        <v>0.066</v>
      </c>
      <c r="I267" s="85">
        <v>-0.2463</v>
      </c>
      <c r="J267" s="68">
        <v>0.2812</v>
      </c>
      <c r="K267" s="68">
        <v>0.0631</v>
      </c>
      <c r="L267" s="68">
        <v>0.0631</v>
      </c>
      <c r="M267" s="84">
        <v>0.0631</v>
      </c>
      <c r="N267" s="85">
        <v>-0.2817</v>
      </c>
      <c r="O267" s="68">
        <v>0.2817</v>
      </c>
      <c r="P267" s="68">
        <v>0.0633</v>
      </c>
      <c r="Q267" s="68">
        <v>0.0633</v>
      </c>
      <c r="R267" s="84">
        <v>0.0633</v>
      </c>
      <c r="S267" s="49">
        <f t="shared" si="9"/>
        <v>1</v>
      </c>
    </row>
    <row r="268" spans="1:19" ht="11.25">
      <c r="A268" s="35" t="s">
        <v>28</v>
      </c>
      <c r="B268" s="36" t="s">
        <v>536</v>
      </c>
      <c r="C268" s="83" t="s">
        <v>139</v>
      </c>
      <c r="D268" s="68" t="s">
        <v>634</v>
      </c>
      <c r="E268" s="68" t="s">
        <v>634</v>
      </c>
      <c r="F268" s="68" t="s">
        <v>636</v>
      </c>
      <c r="G268" s="68" t="s">
        <v>634</v>
      </c>
      <c r="H268" s="84" t="s">
        <v>634</v>
      </c>
      <c r="I268" s="85">
        <v>0.075</v>
      </c>
      <c r="J268" s="68">
        <v>0.185</v>
      </c>
      <c r="K268" s="68">
        <v>0.075</v>
      </c>
      <c r="L268" s="68">
        <v>0.075</v>
      </c>
      <c r="M268" s="84">
        <v>0.075</v>
      </c>
      <c r="N268" s="85">
        <v>0.085</v>
      </c>
      <c r="O268" s="68">
        <v>0.2</v>
      </c>
      <c r="P268" s="68">
        <v>0.085</v>
      </c>
      <c r="Q268" s="68">
        <v>0.085</v>
      </c>
      <c r="R268" s="84">
        <v>0.085</v>
      </c>
      <c r="S268" s="49">
        <f t="shared" si="9"/>
        <v>1</v>
      </c>
    </row>
    <row r="269" spans="1:19" ht="11.25">
      <c r="A269" s="35" t="s">
        <v>28</v>
      </c>
      <c r="B269" s="36" t="s">
        <v>537</v>
      </c>
      <c r="C269" s="83" t="s">
        <v>140</v>
      </c>
      <c r="D269" s="68">
        <v>0.2038</v>
      </c>
      <c r="E269" s="68">
        <v>0.06</v>
      </c>
      <c r="F269" s="68">
        <v>0.06</v>
      </c>
      <c r="G269" s="68">
        <v>0.06</v>
      </c>
      <c r="H269" s="84">
        <v>0.06</v>
      </c>
      <c r="I269" s="85">
        <v>0.06</v>
      </c>
      <c r="J269" s="68">
        <v>0.2038</v>
      </c>
      <c r="K269" s="68">
        <v>0.06</v>
      </c>
      <c r="L269" s="68">
        <v>0.06</v>
      </c>
      <c r="M269" s="84">
        <v>0.06</v>
      </c>
      <c r="N269" s="85">
        <v>0.06</v>
      </c>
      <c r="O269" s="68">
        <v>0.2038</v>
      </c>
      <c r="P269" s="68">
        <v>0.06</v>
      </c>
      <c r="Q269" s="68">
        <v>0.06</v>
      </c>
      <c r="R269" s="84">
        <v>0.06</v>
      </c>
      <c r="S269" s="49">
        <f t="shared" si="9"/>
        <v>1</v>
      </c>
    </row>
    <row r="270" spans="1:19" ht="11.25">
      <c r="A270" s="35" t="s">
        <v>28</v>
      </c>
      <c r="B270" s="36" t="s">
        <v>538</v>
      </c>
      <c r="C270" s="83" t="s">
        <v>141</v>
      </c>
      <c r="D270" s="68">
        <v>0.08</v>
      </c>
      <c r="E270" s="68">
        <v>0.2038</v>
      </c>
      <c r="F270" s="68">
        <v>0.085</v>
      </c>
      <c r="G270" s="68">
        <v>0.0814</v>
      </c>
      <c r="H270" s="84">
        <v>0.2612</v>
      </c>
      <c r="I270" s="85">
        <v>0.08</v>
      </c>
      <c r="J270" s="68">
        <v>0.085</v>
      </c>
      <c r="K270" s="68">
        <v>0.08</v>
      </c>
      <c r="L270" s="68">
        <v>0.06</v>
      </c>
      <c r="M270" s="84">
        <v>0.06</v>
      </c>
      <c r="N270" s="85">
        <v>0.08</v>
      </c>
      <c r="O270" s="68">
        <v>0.085</v>
      </c>
      <c r="P270" s="68">
        <v>0.08</v>
      </c>
      <c r="Q270" s="68">
        <v>0.06</v>
      </c>
      <c r="R270" s="84">
        <v>0.06</v>
      </c>
      <c r="S270" s="49">
        <f t="shared" si="9"/>
        <v>1</v>
      </c>
    </row>
    <row r="271" spans="1:19" ht="11.25">
      <c r="A271" s="35" t="s">
        <v>28</v>
      </c>
      <c r="B271" s="36" t="s">
        <v>539</v>
      </c>
      <c r="C271" s="83" t="s">
        <v>142</v>
      </c>
      <c r="D271" s="68">
        <v>0.048</v>
      </c>
      <c r="E271" s="68">
        <v>0.27</v>
      </c>
      <c r="F271" s="68">
        <v>0.048</v>
      </c>
      <c r="G271" s="68">
        <v>0.048</v>
      </c>
      <c r="H271" s="84">
        <v>0.048</v>
      </c>
      <c r="I271" s="85">
        <v>0.053</v>
      </c>
      <c r="J271" s="68">
        <v>0.27</v>
      </c>
      <c r="K271" s="68">
        <v>0.053</v>
      </c>
      <c r="L271" s="68">
        <v>0.053</v>
      </c>
      <c r="M271" s="84">
        <v>0.053</v>
      </c>
      <c r="N271" s="85">
        <v>0.055</v>
      </c>
      <c r="O271" s="68">
        <v>0.27</v>
      </c>
      <c r="P271" s="68">
        <v>0.055</v>
      </c>
      <c r="Q271" s="68">
        <v>0.055</v>
      </c>
      <c r="R271" s="84">
        <v>0.055</v>
      </c>
      <c r="S271" s="49">
        <f t="shared" si="9"/>
        <v>1</v>
      </c>
    </row>
    <row r="272" spans="1:19" ht="11.25">
      <c r="A272" s="35" t="s">
        <v>28</v>
      </c>
      <c r="B272" s="36" t="s">
        <v>540</v>
      </c>
      <c r="C272" s="83" t="s">
        <v>143</v>
      </c>
      <c r="D272" s="68">
        <v>0.09</v>
      </c>
      <c r="E272" s="68">
        <v>0.21</v>
      </c>
      <c r="F272" s="68">
        <v>0.14</v>
      </c>
      <c r="G272" s="68">
        <v>0.14</v>
      </c>
      <c r="H272" s="84">
        <v>0.3</v>
      </c>
      <c r="I272" s="85">
        <v>0.09</v>
      </c>
      <c r="J272" s="68">
        <v>0.21</v>
      </c>
      <c r="K272" s="68">
        <v>0.14</v>
      </c>
      <c r="L272" s="68">
        <v>0.14</v>
      </c>
      <c r="M272" s="84">
        <v>0.3</v>
      </c>
      <c r="N272" s="85">
        <v>0.09</v>
      </c>
      <c r="O272" s="68">
        <v>0.21</v>
      </c>
      <c r="P272" s="68">
        <v>0.14</v>
      </c>
      <c r="Q272" s="68">
        <v>0.14</v>
      </c>
      <c r="R272" s="84">
        <v>0.3</v>
      </c>
      <c r="S272" s="49">
        <f t="shared" si="9"/>
        <v>1</v>
      </c>
    </row>
    <row r="273" spans="1:19" ht="11.25">
      <c r="A273" s="35" t="s">
        <v>38</v>
      </c>
      <c r="B273" s="36" t="s">
        <v>541</v>
      </c>
      <c r="C273" s="83" t="s">
        <v>144</v>
      </c>
      <c r="D273" s="68" t="s">
        <v>634</v>
      </c>
      <c r="E273" s="68" t="s">
        <v>634</v>
      </c>
      <c r="F273" s="68" t="s">
        <v>634</v>
      </c>
      <c r="G273" s="68" t="s">
        <v>634</v>
      </c>
      <c r="H273" s="84" t="s">
        <v>634</v>
      </c>
      <c r="I273" s="85" t="s">
        <v>634</v>
      </c>
      <c r="J273" s="68" t="s">
        <v>634</v>
      </c>
      <c r="K273" s="68" t="s">
        <v>634</v>
      </c>
      <c r="L273" s="68" t="s">
        <v>634</v>
      </c>
      <c r="M273" s="84" t="s">
        <v>634</v>
      </c>
      <c r="N273" s="85" t="s">
        <v>634</v>
      </c>
      <c r="O273" s="68" t="s">
        <v>634</v>
      </c>
      <c r="P273" s="68" t="s">
        <v>634</v>
      </c>
      <c r="Q273" s="68" t="s">
        <v>634</v>
      </c>
      <c r="R273" s="84" t="s">
        <v>634</v>
      </c>
      <c r="S273" s="49">
        <f t="shared" si="9"/>
        <v>1</v>
      </c>
    </row>
    <row r="274" spans="1:18" ht="11.25">
      <c r="A274" s="35"/>
      <c r="B274" s="60"/>
      <c r="C274" s="83"/>
      <c r="D274" s="68"/>
      <c r="E274" s="68"/>
      <c r="F274" s="68"/>
      <c r="G274" s="68"/>
      <c r="H274" s="84"/>
      <c r="I274" s="85"/>
      <c r="J274" s="68"/>
      <c r="K274" s="68"/>
      <c r="L274" s="68"/>
      <c r="M274" s="84"/>
      <c r="N274" s="85"/>
      <c r="O274" s="68"/>
      <c r="P274" s="68"/>
      <c r="Q274" s="68"/>
      <c r="R274" s="84"/>
    </row>
    <row r="275" spans="1:18" ht="11.25">
      <c r="A275" s="35"/>
      <c r="B275" s="127" t="str">
        <f>B282&amp;" "&amp;"Municipalities"</f>
        <v>Nkangala Municipalities</v>
      </c>
      <c r="C275" s="83"/>
      <c r="D275" s="128"/>
      <c r="E275" s="128"/>
      <c r="F275" s="128"/>
      <c r="G275" s="128"/>
      <c r="H275" s="129"/>
      <c r="I275" s="130"/>
      <c r="J275" s="128"/>
      <c r="K275" s="128"/>
      <c r="L275" s="128"/>
      <c r="M275" s="129"/>
      <c r="N275" s="130"/>
      <c r="O275" s="128"/>
      <c r="P275" s="128"/>
      <c r="Q275" s="128"/>
      <c r="R275" s="129"/>
    </row>
    <row r="276" spans="1:19" ht="11.25">
      <c r="A276" s="35" t="s">
        <v>28</v>
      </c>
      <c r="B276" s="36" t="s">
        <v>542</v>
      </c>
      <c r="C276" s="83" t="s">
        <v>145</v>
      </c>
      <c r="D276" s="68">
        <v>0.1697</v>
      </c>
      <c r="E276" s="68">
        <v>0.2038</v>
      </c>
      <c r="F276" s="68">
        <v>0.1545</v>
      </c>
      <c r="G276" s="68">
        <v>0.158</v>
      </c>
      <c r="H276" s="84">
        <v>0.1457</v>
      </c>
      <c r="I276" s="85">
        <v>0.1697</v>
      </c>
      <c r="J276" s="68">
        <v>0.2038</v>
      </c>
      <c r="K276" s="68">
        <v>0.1545</v>
      </c>
      <c r="L276" s="68">
        <v>0.158</v>
      </c>
      <c r="M276" s="84">
        <v>0.1457</v>
      </c>
      <c r="N276" s="85">
        <v>0.1697</v>
      </c>
      <c r="O276" s="68">
        <v>0.2038</v>
      </c>
      <c r="P276" s="68">
        <v>0.1545</v>
      </c>
      <c r="Q276" s="68">
        <v>0.158</v>
      </c>
      <c r="R276" s="84">
        <v>0.1457</v>
      </c>
      <c r="S276" s="49">
        <f t="shared" si="9"/>
        <v>1</v>
      </c>
    </row>
    <row r="277" spans="1:19" ht="11.25">
      <c r="A277" s="35" t="s">
        <v>28</v>
      </c>
      <c r="B277" s="36" t="s">
        <v>543</v>
      </c>
      <c r="C277" s="83" t="s">
        <v>146</v>
      </c>
      <c r="D277" s="68">
        <v>0.15</v>
      </c>
      <c r="E277" s="68">
        <v>0.2047</v>
      </c>
      <c r="F277" s="68">
        <v>0.15</v>
      </c>
      <c r="G277" s="68">
        <v>0.1319</v>
      </c>
      <c r="H277" s="84">
        <v>0.15</v>
      </c>
      <c r="I277" s="85">
        <v>0.15</v>
      </c>
      <c r="J277" s="68">
        <v>0.2047</v>
      </c>
      <c r="K277" s="68">
        <v>0.15</v>
      </c>
      <c r="L277" s="68">
        <v>0.1319</v>
      </c>
      <c r="M277" s="84">
        <v>0.15</v>
      </c>
      <c r="N277" s="85">
        <v>0.15</v>
      </c>
      <c r="O277" s="68">
        <v>0.2047</v>
      </c>
      <c r="P277" s="68">
        <v>0.15</v>
      </c>
      <c r="Q277" s="68">
        <v>0.1319</v>
      </c>
      <c r="R277" s="84">
        <v>0.15</v>
      </c>
      <c r="S277" s="49">
        <f t="shared" si="9"/>
        <v>1</v>
      </c>
    </row>
    <row r="278" spans="1:19" ht="11.25">
      <c r="A278" s="35" t="s">
        <v>28</v>
      </c>
      <c r="B278" s="36" t="s">
        <v>544</v>
      </c>
      <c r="C278" s="83" t="s">
        <v>147</v>
      </c>
      <c r="D278" s="68">
        <v>0.1395</v>
      </c>
      <c r="E278" s="68">
        <v>0.2338</v>
      </c>
      <c r="F278" s="68">
        <v>0.159</v>
      </c>
      <c r="G278" s="68">
        <v>0.219</v>
      </c>
      <c r="H278" s="84">
        <v>0.166</v>
      </c>
      <c r="I278" s="85">
        <v>0.088</v>
      </c>
      <c r="J278" s="68">
        <v>0.15</v>
      </c>
      <c r="K278" s="68">
        <v>0.14</v>
      </c>
      <c r="L278" s="68">
        <v>0.185</v>
      </c>
      <c r="M278" s="84">
        <v>0.092</v>
      </c>
      <c r="N278" s="85">
        <v>0.087</v>
      </c>
      <c r="O278" s="68">
        <v>0.175</v>
      </c>
      <c r="P278" s="68">
        <v>0.125</v>
      </c>
      <c r="Q278" s="68">
        <v>0.1725</v>
      </c>
      <c r="R278" s="84">
        <v>0.104</v>
      </c>
      <c r="S278" s="49">
        <f t="shared" si="9"/>
        <v>1</v>
      </c>
    </row>
    <row r="279" spans="1:19" ht="11.25">
      <c r="A279" s="35" t="s">
        <v>28</v>
      </c>
      <c r="B279" s="36" t="s">
        <v>545</v>
      </c>
      <c r="C279" s="83" t="s">
        <v>148</v>
      </c>
      <c r="D279" s="68">
        <v>0.135</v>
      </c>
      <c r="E279" s="68">
        <v>0.238</v>
      </c>
      <c r="F279" s="68">
        <v>0.125</v>
      </c>
      <c r="G279" s="68">
        <v>0.125</v>
      </c>
      <c r="H279" s="84">
        <v>0.125</v>
      </c>
      <c r="I279" s="85">
        <v>0.05</v>
      </c>
      <c r="J279" s="68">
        <v>0.1313</v>
      </c>
      <c r="K279" s="68">
        <v>0.1313</v>
      </c>
      <c r="L279" s="68">
        <v>0.1313</v>
      </c>
      <c r="M279" s="84">
        <v>0.1313</v>
      </c>
      <c r="N279" s="85">
        <v>0.05</v>
      </c>
      <c r="O279" s="68">
        <v>0.1378</v>
      </c>
      <c r="P279" s="68">
        <v>0.1378</v>
      </c>
      <c r="Q279" s="68">
        <v>0.1378</v>
      </c>
      <c r="R279" s="84">
        <v>0.1378</v>
      </c>
      <c r="S279" s="49">
        <f t="shared" si="9"/>
        <v>1</v>
      </c>
    </row>
    <row r="280" spans="1:19" ht="11.25">
      <c r="A280" s="35" t="s">
        <v>28</v>
      </c>
      <c r="B280" s="36" t="s">
        <v>546</v>
      </c>
      <c r="C280" s="83" t="s">
        <v>149</v>
      </c>
      <c r="D280" s="68" t="s">
        <v>634</v>
      </c>
      <c r="E280" s="68" t="s">
        <v>634</v>
      </c>
      <c r="F280" s="68">
        <v>0.0352</v>
      </c>
      <c r="G280" s="68">
        <v>0.2674</v>
      </c>
      <c r="H280" s="84">
        <v>0.0784</v>
      </c>
      <c r="I280" s="85" t="s">
        <v>634</v>
      </c>
      <c r="J280" s="68" t="s">
        <v>634</v>
      </c>
      <c r="K280" s="68">
        <v>0.0352</v>
      </c>
      <c r="L280" s="68">
        <v>0.2674</v>
      </c>
      <c r="M280" s="84">
        <v>0.0784</v>
      </c>
      <c r="N280" s="85" t="s">
        <v>634</v>
      </c>
      <c r="O280" s="68" t="s">
        <v>634</v>
      </c>
      <c r="P280" s="68">
        <v>0.0352</v>
      </c>
      <c r="Q280" s="68">
        <v>0.2674</v>
      </c>
      <c r="R280" s="84">
        <v>0.0784</v>
      </c>
      <c r="S280" s="49">
        <f t="shared" si="9"/>
        <v>1</v>
      </c>
    </row>
    <row r="281" spans="1:19" ht="11.25">
      <c r="A281" s="35" t="s">
        <v>28</v>
      </c>
      <c r="B281" s="36" t="s">
        <v>547</v>
      </c>
      <c r="C281" s="83" t="s">
        <v>150</v>
      </c>
      <c r="D281" s="68">
        <v>0.085</v>
      </c>
      <c r="E281" s="68">
        <v>0</v>
      </c>
      <c r="F281" s="68">
        <v>0.085</v>
      </c>
      <c r="G281" s="68">
        <v>0.085</v>
      </c>
      <c r="H281" s="84">
        <v>0.085</v>
      </c>
      <c r="I281" s="85">
        <v>0.075</v>
      </c>
      <c r="J281" s="68">
        <v>0</v>
      </c>
      <c r="K281" s="68">
        <v>0.075</v>
      </c>
      <c r="L281" s="68">
        <v>0.075</v>
      </c>
      <c r="M281" s="84">
        <v>0.075</v>
      </c>
      <c r="N281" s="85">
        <v>0.075</v>
      </c>
      <c r="O281" s="68">
        <v>0</v>
      </c>
      <c r="P281" s="68">
        <v>0.075</v>
      </c>
      <c r="Q281" s="68">
        <v>0.075</v>
      </c>
      <c r="R281" s="84">
        <v>0.075</v>
      </c>
      <c r="S281" s="49">
        <f t="shared" si="9"/>
        <v>1</v>
      </c>
    </row>
    <row r="282" spans="1:19" ht="11.25">
      <c r="A282" s="35" t="s">
        <v>38</v>
      </c>
      <c r="B282" s="36" t="s">
        <v>548</v>
      </c>
      <c r="C282" s="83" t="s">
        <v>151</v>
      </c>
      <c r="D282" s="68" t="s">
        <v>634</v>
      </c>
      <c r="E282" s="68" t="s">
        <v>634</v>
      </c>
      <c r="F282" s="68" t="s">
        <v>634</v>
      </c>
      <c r="G282" s="68" t="s">
        <v>634</v>
      </c>
      <c r="H282" s="84" t="s">
        <v>634</v>
      </c>
      <c r="I282" s="85" t="s">
        <v>634</v>
      </c>
      <c r="J282" s="68" t="s">
        <v>634</v>
      </c>
      <c r="K282" s="68" t="s">
        <v>634</v>
      </c>
      <c r="L282" s="68" t="s">
        <v>634</v>
      </c>
      <c r="M282" s="84" t="s">
        <v>634</v>
      </c>
      <c r="N282" s="85" t="s">
        <v>634</v>
      </c>
      <c r="O282" s="68" t="s">
        <v>634</v>
      </c>
      <c r="P282" s="68" t="s">
        <v>634</v>
      </c>
      <c r="Q282" s="68" t="s">
        <v>634</v>
      </c>
      <c r="R282" s="84" t="s">
        <v>634</v>
      </c>
      <c r="S282" s="49">
        <f t="shared" si="9"/>
        <v>1</v>
      </c>
    </row>
    <row r="283" spans="1:18" ht="11.25">
      <c r="A283" s="35"/>
      <c r="B283" s="36"/>
      <c r="C283" s="83"/>
      <c r="D283" s="68"/>
      <c r="E283" s="68"/>
      <c r="F283" s="68"/>
      <c r="G283" s="68"/>
      <c r="H283" s="84"/>
      <c r="I283" s="85"/>
      <c r="J283" s="68"/>
      <c r="K283" s="68"/>
      <c r="L283" s="68"/>
      <c r="M283" s="84"/>
      <c r="N283" s="85"/>
      <c r="O283" s="68"/>
      <c r="P283" s="68"/>
      <c r="Q283" s="68"/>
      <c r="R283" s="84"/>
    </row>
    <row r="284" spans="1:18" ht="11.25">
      <c r="A284" s="35"/>
      <c r="B284" s="127" t="str">
        <f>B290&amp;" "&amp;"Municipalities"</f>
        <v>Ehlanzeni Municipalities</v>
      </c>
      <c r="C284" s="83"/>
      <c r="D284" s="128"/>
      <c r="E284" s="128"/>
      <c r="F284" s="128"/>
      <c r="G284" s="128"/>
      <c r="H284" s="129"/>
      <c r="I284" s="130"/>
      <c r="J284" s="128"/>
      <c r="K284" s="128"/>
      <c r="L284" s="128"/>
      <c r="M284" s="129"/>
      <c r="N284" s="130"/>
      <c r="O284" s="128"/>
      <c r="P284" s="128"/>
      <c r="Q284" s="128"/>
      <c r="R284" s="129"/>
    </row>
    <row r="285" spans="1:19" ht="11.25">
      <c r="A285" s="35" t="s">
        <v>28</v>
      </c>
      <c r="B285" s="36" t="s">
        <v>549</v>
      </c>
      <c r="C285" s="83" t="s">
        <v>152</v>
      </c>
      <c r="D285" s="68">
        <v>0.03</v>
      </c>
      <c r="E285" s="68">
        <v>0.2038</v>
      </c>
      <c r="F285" s="68">
        <v>0.25</v>
      </c>
      <c r="G285" s="68">
        <v>0.25</v>
      </c>
      <c r="H285" s="84">
        <v>0.25</v>
      </c>
      <c r="I285" s="85">
        <v>0.053</v>
      </c>
      <c r="J285" s="68">
        <v>0.1692</v>
      </c>
      <c r="K285" s="68">
        <v>0.0503</v>
      </c>
      <c r="L285" s="68">
        <v>0.0503</v>
      </c>
      <c r="M285" s="84">
        <v>0.0503</v>
      </c>
      <c r="N285" s="85">
        <v>0.055</v>
      </c>
      <c r="O285" s="68">
        <v>0.169</v>
      </c>
      <c r="P285" s="68">
        <v>0.0521</v>
      </c>
      <c r="Q285" s="68">
        <v>0.0521</v>
      </c>
      <c r="R285" s="84">
        <v>0.0521</v>
      </c>
      <c r="S285" s="49">
        <f t="shared" si="9"/>
        <v>1</v>
      </c>
    </row>
    <row r="286" spans="1:19" ht="11.25">
      <c r="A286" s="35" t="s">
        <v>28</v>
      </c>
      <c r="B286" s="36" t="s">
        <v>153</v>
      </c>
      <c r="C286" s="83" t="s">
        <v>154</v>
      </c>
      <c r="D286" s="68">
        <v>0.03</v>
      </c>
      <c r="E286" s="68">
        <v>0.19</v>
      </c>
      <c r="F286" s="68">
        <v>0.07</v>
      </c>
      <c r="G286" s="68">
        <v>0.06</v>
      </c>
      <c r="H286" s="84">
        <v>0.08</v>
      </c>
      <c r="I286" s="85">
        <v>0.05</v>
      </c>
      <c r="J286" s="68">
        <v>0.2341</v>
      </c>
      <c r="K286" s="68">
        <v>0.08</v>
      </c>
      <c r="L286" s="68">
        <v>0.08</v>
      </c>
      <c r="M286" s="84">
        <v>0.1</v>
      </c>
      <c r="N286" s="85">
        <v>0.07</v>
      </c>
      <c r="O286" s="68">
        <v>0.22</v>
      </c>
      <c r="P286" s="68">
        <v>0.1</v>
      </c>
      <c r="Q286" s="68">
        <v>0.1</v>
      </c>
      <c r="R286" s="84">
        <v>0.11</v>
      </c>
      <c r="S286" s="49">
        <f t="shared" si="9"/>
        <v>1</v>
      </c>
    </row>
    <row r="287" spans="1:19" ht="11.25">
      <c r="A287" s="35" t="s">
        <v>28</v>
      </c>
      <c r="B287" s="36" t="s">
        <v>550</v>
      </c>
      <c r="C287" s="83" t="s">
        <v>155</v>
      </c>
      <c r="D287" s="68">
        <v>0.06</v>
      </c>
      <c r="E287" s="68">
        <v>0.34</v>
      </c>
      <c r="F287" s="68">
        <v>0.06</v>
      </c>
      <c r="G287" s="68">
        <v>0.06</v>
      </c>
      <c r="H287" s="68">
        <v>0.08</v>
      </c>
      <c r="I287" s="68">
        <v>0.075</v>
      </c>
      <c r="J287" s="68">
        <v>0.25</v>
      </c>
      <c r="K287" s="68">
        <v>0.075</v>
      </c>
      <c r="L287" s="68">
        <v>0.075</v>
      </c>
      <c r="M287" s="68">
        <v>0.28</v>
      </c>
      <c r="N287" s="68">
        <v>0.075</v>
      </c>
      <c r="O287" s="68">
        <v>0.25</v>
      </c>
      <c r="P287" s="68">
        <v>0.075</v>
      </c>
      <c r="Q287" s="68">
        <v>0.075</v>
      </c>
      <c r="R287" s="68">
        <v>0.15</v>
      </c>
      <c r="S287" s="49">
        <f t="shared" si="9"/>
        <v>1</v>
      </c>
    </row>
    <row r="288" spans="1:19" ht="11.25">
      <c r="A288" s="35" t="s">
        <v>28</v>
      </c>
      <c r="B288" s="36" t="s">
        <v>551</v>
      </c>
      <c r="C288" s="83" t="s">
        <v>156</v>
      </c>
      <c r="D288" s="68">
        <v>0.07</v>
      </c>
      <c r="E288" s="68">
        <v>0.289</v>
      </c>
      <c r="F288" s="68">
        <v>0.1</v>
      </c>
      <c r="G288" s="68">
        <v>0.1</v>
      </c>
      <c r="H288" s="84">
        <v>0.1</v>
      </c>
      <c r="I288" s="85">
        <v>0.07</v>
      </c>
      <c r="J288" s="68">
        <v>0.289</v>
      </c>
      <c r="K288" s="68">
        <v>0.1</v>
      </c>
      <c r="L288" s="68">
        <v>0.1</v>
      </c>
      <c r="M288" s="84">
        <v>0.1</v>
      </c>
      <c r="N288" s="85">
        <v>0.07</v>
      </c>
      <c r="O288" s="68">
        <v>0.1</v>
      </c>
      <c r="P288" s="68">
        <v>0.289</v>
      </c>
      <c r="Q288" s="68">
        <v>0.1</v>
      </c>
      <c r="R288" s="84">
        <v>0.1</v>
      </c>
      <c r="S288" s="49">
        <f t="shared" si="9"/>
        <v>1</v>
      </c>
    </row>
    <row r="289" spans="1:19" ht="11.25">
      <c r="A289" s="35" t="s">
        <v>28</v>
      </c>
      <c r="B289" s="36" t="s">
        <v>552</v>
      </c>
      <c r="C289" s="83" t="s">
        <v>157</v>
      </c>
      <c r="D289" s="68">
        <v>0</v>
      </c>
      <c r="E289" s="68">
        <v>0</v>
      </c>
      <c r="F289" s="68">
        <v>0.1</v>
      </c>
      <c r="G289" s="68">
        <v>0.1</v>
      </c>
      <c r="H289" s="84">
        <v>0.1</v>
      </c>
      <c r="I289" s="85">
        <v>0</v>
      </c>
      <c r="J289" s="68">
        <v>0</v>
      </c>
      <c r="K289" s="68">
        <v>0.085</v>
      </c>
      <c r="L289" s="68">
        <v>0.085</v>
      </c>
      <c r="M289" s="84">
        <v>0.085</v>
      </c>
      <c r="N289" s="85">
        <v>0.01</v>
      </c>
      <c r="O289" s="68">
        <v>0</v>
      </c>
      <c r="P289" s="68">
        <v>0.055</v>
      </c>
      <c r="Q289" s="68">
        <v>0.055</v>
      </c>
      <c r="R289" s="84">
        <v>0.055</v>
      </c>
      <c r="S289" s="49">
        <f t="shared" si="9"/>
        <v>1</v>
      </c>
    </row>
    <row r="290" spans="1:19" ht="11.25">
      <c r="A290" s="35" t="s">
        <v>38</v>
      </c>
      <c r="B290" s="36" t="s">
        <v>553</v>
      </c>
      <c r="C290" s="83" t="s">
        <v>158</v>
      </c>
      <c r="D290" s="68" t="s">
        <v>634</v>
      </c>
      <c r="E290" s="68" t="s">
        <v>634</v>
      </c>
      <c r="F290" s="68" t="s">
        <v>634</v>
      </c>
      <c r="G290" s="68" t="s">
        <v>634</v>
      </c>
      <c r="H290" s="84" t="s">
        <v>634</v>
      </c>
      <c r="I290" s="85" t="s">
        <v>634</v>
      </c>
      <c r="J290" s="68" t="s">
        <v>634</v>
      </c>
      <c r="K290" s="68" t="s">
        <v>634</v>
      </c>
      <c r="L290" s="68" t="s">
        <v>634</v>
      </c>
      <c r="M290" s="84" t="s">
        <v>634</v>
      </c>
      <c r="N290" s="85" t="s">
        <v>634</v>
      </c>
      <c r="O290" s="68" t="s">
        <v>634</v>
      </c>
      <c r="P290" s="68" t="s">
        <v>634</v>
      </c>
      <c r="Q290" s="68" t="s">
        <v>634</v>
      </c>
      <c r="R290" s="84" t="s">
        <v>634</v>
      </c>
      <c r="S290" s="49">
        <f t="shared" si="9"/>
        <v>1</v>
      </c>
    </row>
    <row r="291" spans="1:18" ht="11.25" hidden="1">
      <c r="A291" s="35"/>
      <c r="B291" s="60"/>
      <c r="C291" s="83"/>
      <c r="D291" s="68"/>
      <c r="E291" s="68"/>
      <c r="F291" s="68"/>
      <c r="G291" s="68"/>
      <c r="H291" s="84"/>
      <c r="I291" s="85"/>
      <c r="J291" s="68"/>
      <c r="K291" s="68"/>
      <c r="L291" s="68"/>
      <c r="M291" s="84"/>
      <c r="N291" s="85"/>
      <c r="O291" s="68"/>
      <c r="P291" s="68"/>
      <c r="Q291" s="68"/>
      <c r="R291" s="84"/>
    </row>
    <row r="292" spans="1:19" ht="11.25" hidden="1">
      <c r="A292" s="131">
        <f>COUNTIF($A$266:$A$291,"A")+COUNTIF($A$266:$A$291,"b")+COUNTIF($A$266:$A$291,"c")</f>
        <v>21</v>
      </c>
      <c r="B292" s="42" t="s">
        <v>308</v>
      </c>
      <c r="C292" s="83"/>
      <c r="D292" s="134">
        <f>IF(ISERROR(AVERAGE(D266:D273,D276:D282,D285:D290)),0,AVERAGE(D266:D273,D276:D282,D285:D290))</f>
        <v>0.06818750000000001</v>
      </c>
      <c r="E292" s="134">
        <f aca="true" t="shared" si="10" ref="E292:R292">IF(ISERROR(AVERAGE(E266:E273,E276:E282,E285:E290)),0,AVERAGE(E266:E273,E276:E282,E285:E290))</f>
        <v>0.1948625</v>
      </c>
      <c r="F292" s="134">
        <f t="shared" si="10"/>
        <v>0.10104117647058825</v>
      </c>
      <c r="G292" s="134">
        <f t="shared" si="10"/>
        <v>0.11657058823529413</v>
      </c>
      <c r="H292" s="135">
        <f t="shared" si="10"/>
        <v>0.12619411764705882</v>
      </c>
      <c r="I292" s="136">
        <f t="shared" si="10"/>
        <v>0.055775000000000005</v>
      </c>
      <c r="J292" s="134">
        <f t="shared" si="10"/>
        <v>0.17919375</v>
      </c>
      <c r="K292" s="134">
        <f t="shared" si="10"/>
        <v>0.09102352941176471</v>
      </c>
      <c r="L292" s="134">
        <f t="shared" si="10"/>
        <v>0.10529411764705883</v>
      </c>
      <c r="M292" s="135">
        <f t="shared" si="10"/>
        <v>0.11169411764705883</v>
      </c>
      <c r="N292" s="136">
        <f t="shared" si="10"/>
        <v>0.05625000000000001</v>
      </c>
      <c r="O292" s="134">
        <f t="shared" si="10"/>
        <v>0.169425</v>
      </c>
      <c r="P292" s="134">
        <f t="shared" si="10"/>
        <v>0.10187647058823528</v>
      </c>
      <c r="Q292" s="134">
        <f t="shared" si="10"/>
        <v>0.1051764705882353</v>
      </c>
      <c r="R292" s="135">
        <f t="shared" si="10"/>
        <v>0.10478235294117647</v>
      </c>
      <c r="S292" s="49">
        <f t="shared" si="9"/>
        <v>1</v>
      </c>
    </row>
    <row r="293" spans="1:226" s="34" customFormat="1" ht="11.25">
      <c r="A293" s="43"/>
      <c r="B293" s="66" t="s">
        <v>244</v>
      </c>
      <c r="C293" s="86">
        <f>COUNTIF(S266:S290,0)</f>
        <v>0</v>
      </c>
      <c r="D293" s="70"/>
      <c r="E293" s="70"/>
      <c r="F293" s="70"/>
      <c r="G293" s="70"/>
      <c r="H293" s="87"/>
      <c r="I293" s="88"/>
      <c r="J293" s="70"/>
      <c r="K293" s="70"/>
      <c r="L293" s="70"/>
      <c r="M293" s="87"/>
      <c r="N293" s="88"/>
      <c r="O293" s="70"/>
      <c r="P293" s="70"/>
      <c r="Q293" s="70"/>
      <c r="R293" s="87"/>
      <c r="S293" s="49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</row>
    <row r="294" spans="1:18" ht="11.25">
      <c r="A294" s="147"/>
      <c r="B294" s="62"/>
      <c r="C294" s="90"/>
      <c r="D294" s="68"/>
      <c r="E294" s="68"/>
      <c r="F294" s="68"/>
      <c r="G294" s="68"/>
      <c r="H294" s="84"/>
      <c r="I294" s="85"/>
      <c r="J294" s="68"/>
      <c r="K294" s="68"/>
      <c r="L294" s="68"/>
      <c r="M294" s="84"/>
      <c r="N294" s="85"/>
      <c r="O294" s="68"/>
      <c r="P294" s="68"/>
      <c r="Q294" s="68"/>
      <c r="R294" s="84"/>
    </row>
    <row r="295" spans="1:18" ht="11.25">
      <c r="A295" s="35"/>
      <c r="B295" s="42" t="s">
        <v>159</v>
      </c>
      <c r="C295" s="80"/>
      <c r="D295" s="68"/>
      <c r="E295" s="68"/>
      <c r="F295" s="68"/>
      <c r="G295" s="68"/>
      <c r="H295" s="84"/>
      <c r="I295" s="85"/>
      <c r="J295" s="68"/>
      <c r="K295" s="68"/>
      <c r="L295" s="68"/>
      <c r="M295" s="84"/>
      <c r="N295" s="85"/>
      <c r="O295" s="68"/>
      <c r="P295" s="68"/>
      <c r="Q295" s="68"/>
      <c r="R295" s="84"/>
    </row>
    <row r="296" spans="1:18" ht="11.25">
      <c r="A296" s="35"/>
      <c r="B296" s="42"/>
      <c r="C296" s="80"/>
      <c r="D296" s="68"/>
      <c r="E296" s="68"/>
      <c r="F296" s="68"/>
      <c r="G296" s="68"/>
      <c r="H296" s="84"/>
      <c r="I296" s="85"/>
      <c r="J296" s="68"/>
      <c r="K296" s="68"/>
      <c r="L296" s="68"/>
      <c r="M296" s="84"/>
      <c r="N296" s="85"/>
      <c r="O296" s="68"/>
      <c r="P296" s="68"/>
      <c r="Q296" s="68"/>
      <c r="R296" s="84"/>
    </row>
    <row r="297" spans="1:18" ht="11.25">
      <c r="A297" s="35"/>
      <c r="B297" s="127" t="str">
        <f>B301&amp;" "&amp;"Municipalities"</f>
        <v>John Taolo Gaetsewe Municipalities</v>
      </c>
      <c r="C297" s="83"/>
      <c r="D297" s="128"/>
      <c r="E297" s="128"/>
      <c r="F297" s="128"/>
      <c r="G297" s="128"/>
      <c r="H297" s="129"/>
      <c r="I297" s="130"/>
      <c r="J297" s="128"/>
      <c r="K297" s="128"/>
      <c r="L297" s="128"/>
      <c r="M297" s="129"/>
      <c r="N297" s="130"/>
      <c r="O297" s="128"/>
      <c r="P297" s="128"/>
      <c r="Q297" s="128"/>
      <c r="R297" s="129"/>
    </row>
    <row r="298" spans="1:19" ht="11.25">
      <c r="A298" s="35" t="s">
        <v>28</v>
      </c>
      <c r="B298" s="36" t="s">
        <v>554</v>
      </c>
      <c r="C298" s="83" t="s">
        <v>160</v>
      </c>
      <c r="D298" s="68" t="s">
        <v>634</v>
      </c>
      <c r="E298" s="68" t="s">
        <v>634</v>
      </c>
      <c r="F298" s="68" t="s">
        <v>634</v>
      </c>
      <c r="G298" s="68" t="s">
        <v>634</v>
      </c>
      <c r="H298" s="84" t="s">
        <v>634</v>
      </c>
      <c r="I298" s="85" t="s">
        <v>634</v>
      </c>
      <c r="J298" s="68" t="s">
        <v>634</v>
      </c>
      <c r="K298" s="68" t="s">
        <v>634</v>
      </c>
      <c r="L298" s="68" t="s">
        <v>634</v>
      </c>
      <c r="M298" s="84" t="s">
        <v>634</v>
      </c>
      <c r="N298" s="85" t="s">
        <v>634</v>
      </c>
      <c r="O298" s="68" t="s">
        <v>634</v>
      </c>
      <c r="P298" s="68" t="s">
        <v>634</v>
      </c>
      <c r="Q298" s="68" t="s">
        <v>634</v>
      </c>
      <c r="R298" s="84">
        <v>1</v>
      </c>
      <c r="S298" s="49">
        <f t="shared" si="9"/>
        <v>1</v>
      </c>
    </row>
    <row r="299" spans="1:19" ht="11.25">
      <c r="A299" s="35" t="s">
        <v>28</v>
      </c>
      <c r="B299" s="36" t="s">
        <v>555</v>
      </c>
      <c r="C299" s="83" t="s">
        <v>161</v>
      </c>
      <c r="D299" s="68">
        <v>0.204</v>
      </c>
      <c r="E299" s="68">
        <v>0.49</v>
      </c>
      <c r="F299" s="68">
        <v>0.1</v>
      </c>
      <c r="G299" s="68">
        <v>0.1</v>
      </c>
      <c r="H299" s="84">
        <v>0.08</v>
      </c>
      <c r="I299" s="85">
        <v>0.204</v>
      </c>
      <c r="J299" s="68" t="e">
        <v>#REF!</v>
      </c>
      <c r="K299" s="68">
        <v>0.08</v>
      </c>
      <c r="L299" s="68">
        <v>0.08</v>
      </c>
      <c r="M299" s="84">
        <v>0.08</v>
      </c>
      <c r="N299" s="85">
        <v>0.204</v>
      </c>
      <c r="O299" s="68" t="e">
        <v>#REF!</v>
      </c>
      <c r="P299" s="68">
        <v>0.08</v>
      </c>
      <c r="Q299" s="68">
        <v>0.08</v>
      </c>
      <c r="R299" s="84">
        <v>1</v>
      </c>
      <c r="S299" s="49" t="e">
        <f t="shared" si="9"/>
        <v>#REF!</v>
      </c>
    </row>
    <row r="300" spans="1:19" ht="11.25">
      <c r="A300" s="35" t="s">
        <v>28</v>
      </c>
      <c r="B300" s="36" t="s">
        <v>556</v>
      </c>
      <c r="C300" s="83" t="s">
        <v>162</v>
      </c>
      <c r="D300" s="68">
        <v>0.2038</v>
      </c>
      <c r="E300" s="68">
        <v>0.08</v>
      </c>
      <c r="F300" s="68">
        <v>0.08</v>
      </c>
      <c r="G300" s="68">
        <v>0.08</v>
      </c>
      <c r="H300" s="84" t="e">
        <v>#REF!</v>
      </c>
      <c r="I300" s="85">
        <v>0.157</v>
      </c>
      <c r="J300" s="68">
        <v>0.052</v>
      </c>
      <c r="K300" s="68">
        <v>0.053</v>
      </c>
      <c r="L300" s="68">
        <v>0.053</v>
      </c>
      <c r="M300" s="84" t="e">
        <v>#REF!</v>
      </c>
      <c r="N300" s="85">
        <v>0.16</v>
      </c>
      <c r="O300" s="68">
        <v>0.055</v>
      </c>
      <c r="P300" s="68">
        <v>0.055</v>
      </c>
      <c r="Q300" s="68">
        <v>0.055</v>
      </c>
      <c r="R300" s="84">
        <v>1</v>
      </c>
      <c r="S300" s="49" t="e">
        <f t="shared" si="9"/>
        <v>#REF!</v>
      </c>
    </row>
    <row r="301" spans="1:19" ht="11.25">
      <c r="A301" s="35" t="s">
        <v>38</v>
      </c>
      <c r="B301" s="36" t="s">
        <v>557</v>
      </c>
      <c r="C301" s="83" t="s">
        <v>163</v>
      </c>
      <c r="D301" s="68" t="s">
        <v>634</v>
      </c>
      <c r="E301" s="68" t="s">
        <v>634</v>
      </c>
      <c r="F301" s="68" t="s">
        <v>634</v>
      </c>
      <c r="G301" s="68" t="s">
        <v>634</v>
      </c>
      <c r="H301" s="84" t="s">
        <v>634</v>
      </c>
      <c r="I301" s="85" t="s">
        <v>634</v>
      </c>
      <c r="J301" s="68" t="s">
        <v>634</v>
      </c>
      <c r="K301" s="68" t="s">
        <v>634</v>
      </c>
      <c r="L301" s="68" t="s">
        <v>634</v>
      </c>
      <c r="M301" s="84" t="s">
        <v>634</v>
      </c>
      <c r="N301" s="85" t="s">
        <v>634</v>
      </c>
      <c r="O301" s="68" t="s">
        <v>634</v>
      </c>
      <c r="P301" s="68" t="s">
        <v>634</v>
      </c>
      <c r="Q301" s="68" t="s">
        <v>634</v>
      </c>
      <c r="R301" s="84">
        <v>1</v>
      </c>
      <c r="S301" s="49">
        <f t="shared" si="9"/>
        <v>1</v>
      </c>
    </row>
    <row r="302" spans="1:18" ht="11.25">
      <c r="A302" s="35"/>
      <c r="B302" s="60"/>
      <c r="C302" s="83"/>
      <c r="D302" s="68"/>
      <c r="E302" s="68"/>
      <c r="F302" s="68"/>
      <c r="G302" s="68"/>
      <c r="H302" s="84"/>
      <c r="I302" s="85"/>
      <c r="J302" s="68"/>
      <c r="K302" s="68"/>
      <c r="L302" s="68"/>
      <c r="M302" s="84"/>
      <c r="N302" s="85"/>
      <c r="O302" s="68"/>
      <c r="P302" s="68"/>
      <c r="Q302" s="68"/>
      <c r="R302" s="84"/>
    </row>
    <row r="303" spans="1:18" ht="11.25">
      <c r="A303" s="35"/>
      <c r="B303" s="127" t="str">
        <f>B310&amp;" "&amp;"Municipalities"</f>
        <v>Namakwa Municipalities</v>
      </c>
      <c r="C303" s="83"/>
      <c r="D303" s="128"/>
      <c r="E303" s="128"/>
      <c r="F303" s="128"/>
      <c r="G303" s="128"/>
      <c r="H303" s="129"/>
      <c r="I303" s="130"/>
      <c r="J303" s="128"/>
      <c r="K303" s="128"/>
      <c r="L303" s="128"/>
      <c r="M303" s="129"/>
      <c r="N303" s="130"/>
      <c r="O303" s="128"/>
      <c r="P303" s="128"/>
      <c r="Q303" s="128"/>
      <c r="R303" s="129"/>
    </row>
    <row r="304" spans="1:19" ht="11.25">
      <c r="A304" s="35" t="s">
        <v>28</v>
      </c>
      <c r="B304" s="36" t="s">
        <v>558</v>
      </c>
      <c r="C304" s="83" t="s">
        <v>164</v>
      </c>
      <c r="D304" s="68">
        <v>0.048</v>
      </c>
      <c r="E304" s="68">
        <v>0.2038</v>
      </c>
      <c r="F304" s="68">
        <v>0.1</v>
      </c>
      <c r="G304" s="68">
        <v>0.048</v>
      </c>
      <c r="H304" s="84">
        <v>0.048</v>
      </c>
      <c r="I304" s="85">
        <v>0.06</v>
      </c>
      <c r="J304" s="68">
        <v>0.06</v>
      </c>
      <c r="K304" s="68">
        <v>0.06</v>
      </c>
      <c r="L304" s="68">
        <v>0.06</v>
      </c>
      <c r="M304" s="84">
        <v>0.06</v>
      </c>
      <c r="N304" s="85">
        <v>0.06</v>
      </c>
      <c r="O304" s="68">
        <v>0.06</v>
      </c>
      <c r="P304" s="68">
        <v>0.06</v>
      </c>
      <c r="Q304" s="68">
        <v>0.06</v>
      </c>
      <c r="R304" s="84">
        <v>0.06</v>
      </c>
      <c r="S304" s="49">
        <f t="shared" si="9"/>
        <v>1</v>
      </c>
    </row>
    <row r="305" spans="1:19" ht="11.25">
      <c r="A305" s="35" t="s">
        <v>28</v>
      </c>
      <c r="B305" s="36" t="s">
        <v>559</v>
      </c>
      <c r="C305" s="83" t="s">
        <v>165</v>
      </c>
      <c r="D305" s="68">
        <v>0.1</v>
      </c>
      <c r="E305" s="68">
        <v>0.2038</v>
      </c>
      <c r="F305" s="68">
        <v>0.145</v>
      </c>
      <c r="G305" s="68">
        <v>0.1</v>
      </c>
      <c r="H305" s="84">
        <v>0.1</v>
      </c>
      <c r="I305" s="85">
        <v>0.05</v>
      </c>
      <c r="J305" s="68">
        <v>0.24</v>
      </c>
      <c r="K305" s="68">
        <v>0.06</v>
      </c>
      <c r="L305" s="68">
        <v>0.05</v>
      </c>
      <c r="M305" s="84">
        <v>0.05</v>
      </c>
      <c r="N305" s="85">
        <v>0.055</v>
      </c>
      <c r="O305" s="68">
        <v>0.29</v>
      </c>
      <c r="P305" s="68">
        <v>0.06</v>
      </c>
      <c r="Q305" s="68">
        <v>0.055</v>
      </c>
      <c r="R305" s="84">
        <v>0.055</v>
      </c>
      <c r="S305" s="49">
        <f t="shared" si="9"/>
        <v>1</v>
      </c>
    </row>
    <row r="306" spans="1:19" ht="11.25">
      <c r="A306" s="35" t="s">
        <v>28</v>
      </c>
      <c r="B306" s="36" t="s">
        <v>560</v>
      </c>
      <c r="C306" s="83" t="s">
        <v>166</v>
      </c>
      <c r="D306" s="68">
        <v>0.07</v>
      </c>
      <c r="E306" s="68">
        <v>0.2038</v>
      </c>
      <c r="F306" s="68">
        <v>0.07</v>
      </c>
      <c r="G306" s="68">
        <v>0.07</v>
      </c>
      <c r="H306" s="84">
        <v>0.11</v>
      </c>
      <c r="I306" s="85">
        <v>0.07</v>
      </c>
      <c r="J306" s="68">
        <v>0.2</v>
      </c>
      <c r="K306" s="68">
        <v>0.07</v>
      </c>
      <c r="L306" s="68">
        <v>0.07</v>
      </c>
      <c r="M306" s="84">
        <v>0.11</v>
      </c>
      <c r="N306" s="85">
        <v>0.07</v>
      </c>
      <c r="O306" s="68">
        <v>0.2</v>
      </c>
      <c r="P306" s="68">
        <v>0.07</v>
      </c>
      <c r="Q306" s="68">
        <v>0.07</v>
      </c>
      <c r="R306" s="84">
        <v>0.11</v>
      </c>
      <c r="S306" s="49">
        <f t="shared" si="9"/>
        <v>1</v>
      </c>
    </row>
    <row r="307" spans="1:19" ht="11.25">
      <c r="A307" s="35" t="s">
        <v>28</v>
      </c>
      <c r="B307" s="36" t="s">
        <v>561</v>
      </c>
      <c r="C307" s="83" t="s">
        <v>167</v>
      </c>
      <c r="D307" s="68">
        <v>0.06</v>
      </c>
      <c r="E307" s="68">
        <v>0.2038</v>
      </c>
      <c r="F307" s="68">
        <v>0.07</v>
      </c>
      <c r="G307" s="68">
        <v>0.07</v>
      </c>
      <c r="H307" s="84">
        <v>0.07</v>
      </c>
      <c r="I307" s="85">
        <v>0.07</v>
      </c>
      <c r="J307" s="68">
        <v>0.07</v>
      </c>
      <c r="K307" s="68">
        <v>0.07</v>
      </c>
      <c r="L307" s="68">
        <v>0.07</v>
      </c>
      <c r="M307" s="84">
        <v>0.07</v>
      </c>
      <c r="N307" s="85">
        <v>0.07</v>
      </c>
      <c r="O307" s="68">
        <v>0.07</v>
      </c>
      <c r="P307" s="68">
        <v>0.07</v>
      </c>
      <c r="Q307" s="68">
        <v>0.07</v>
      </c>
      <c r="R307" s="84">
        <v>0.07</v>
      </c>
      <c r="S307" s="49">
        <f t="shared" si="9"/>
        <v>1</v>
      </c>
    </row>
    <row r="308" spans="1:19" ht="11.25">
      <c r="A308" s="35" t="s">
        <v>28</v>
      </c>
      <c r="B308" s="36" t="s">
        <v>562</v>
      </c>
      <c r="C308" s="83" t="s">
        <v>168</v>
      </c>
      <c r="D308" s="68">
        <v>0.085</v>
      </c>
      <c r="E308" s="68">
        <v>0.18</v>
      </c>
      <c r="F308" s="68">
        <v>0.18</v>
      </c>
      <c r="G308" s="68">
        <v>0.0975</v>
      </c>
      <c r="H308" s="84">
        <v>0.18</v>
      </c>
      <c r="I308" s="85">
        <v>0.07</v>
      </c>
      <c r="J308" s="68">
        <v>0.12</v>
      </c>
      <c r="K308" s="68">
        <v>0.12</v>
      </c>
      <c r="L308" s="68">
        <v>0.07</v>
      </c>
      <c r="M308" s="84">
        <v>0.145</v>
      </c>
      <c r="N308" s="85">
        <v>0.075</v>
      </c>
      <c r="O308" s="68">
        <v>0.11</v>
      </c>
      <c r="P308" s="68">
        <v>0.085</v>
      </c>
      <c r="Q308" s="68">
        <v>0.075</v>
      </c>
      <c r="R308" s="84">
        <v>0.065</v>
      </c>
      <c r="S308" s="49">
        <f t="shared" si="9"/>
        <v>1</v>
      </c>
    </row>
    <row r="309" spans="1:19" ht="11.25">
      <c r="A309" s="35" t="s">
        <v>28</v>
      </c>
      <c r="B309" s="36" t="s">
        <v>563</v>
      </c>
      <c r="C309" s="83" t="s">
        <v>169</v>
      </c>
      <c r="D309" s="68">
        <v>0.5036</v>
      </c>
      <c r="E309" s="68">
        <v>0.1958</v>
      </c>
      <c r="F309" s="68">
        <v>0.2535</v>
      </c>
      <c r="G309" s="68">
        <v>0.0993</v>
      </c>
      <c r="H309" s="84">
        <v>0.1</v>
      </c>
      <c r="I309" s="85">
        <v>-0.1769</v>
      </c>
      <c r="J309" s="68">
        <v>0.2</v>
      </c>
      <c r="K309" s="68">
        <v>0.1091</v>
      </c>
      <c r="L309" s="68">
        <v>0.0699</v>
      </c>
      <c r="M309" s="84">
        <v>0.1448</v>
      </c>
      <c r="N309" s="85">
        <v>0.1</v>
      </c>
      <c r="O309" s="68">
        <v>0.2</v>
      </c>
      <c r="P309" s="68">
        <v>0.0929</v>
      </c>
      <c r="Q309" s="68">
        <v>0.0699</v>
      </c>
      <c r="R309" s="84">
        <v>0.07</v>
      </c>
      <c r="S309" s="49">
        <f t="shared" si="9"/>
        <v>1</v>
      </c>
    </row>
    <row r="310" spans="1:19" ht="11.25">
      <c r="A310" s="35" t="s">
        <v>38</v>
      </c>
      <c r="B310" s="36" t="s">
        <v>564</v>
      </c>
      <c r="C310" s="83" t="s">
        <v>170</v>
      </c>
      <c r="D310" s="68" t="s">
        <v>634</v>
      </c>
      <c r="E310" s="68" t="s">
        <v>634</v>
      </c>
      <c r="F310" s="68" t="s">
        <v>634</v>
      </c>
      <c r="G310" s="68" t="s">
        <v>634</v>
      </c>
      <c r="H310" s="84" t="s">
        <v>634</v>
      </c>
      <c r="I310" s="85" t="s">
        <v>634</v>
      </c>
      <c r="J310" s="68" t="s">
        <v>634</v>
      </c>
      <c r="K310" s="68" t="s">
        <v>634</v>
      </c>
      <c r="L310" s="68" t="s">
        <v>634</v>
      </c>
      <c r="M310" s="84" t="s">
        <v>634</v>
      </c>
      <c r="N310" s="85" t="s">
        <v>634</v>
      </c>
      <c r="O310" s="68" t="s">
        <v>634</v>
      </c>
      <c r="P310" s="68" t="s">
        <v>634</v>
      </c>
      <c r="Q310" s="68" t="s">
        <v>634</v>
      </c>
      <c r="R310" s="84" t="s">
        <v>634</v>
      </c>
      <c r="S310" s="49">
        <f t="shared" si="9"/>
        <v>1</v>
      </c>
    </row>
    <row r="311" spans="1:18" ht="11.25">
      <c r="A311" s="35"/>
      <c r="B311" s="36"/>
      <c r="C311" s="83"/>
      <c r="D311" s="68"/>
      <c r="E311" s="68"/>
      <c r="F311" s="68"/>
      <c r="G311" s="68"/>
      <c r="H311" s="84"/>
      <c r="I311" s="85"/>
      <c r="J311" s="68"/>
      <c r="K311" s="68"/>
      <c r="L311" s="68"/>
      <c r="M311" s="84"/>
      <c r="N311" s="85"/>
      <c r="O311" s="68"/>
      <c r="P311" s="68"/>
      <c r="Q311" s="68"/>
      <c r="R311" s="84"/>
    </row>
    <row r="312" spans="1:18" ht="11.25">
      <c r="A312" s="35"/>
      <c r="B312" s="127" t="str">
        <f>B321&amp;" "&amp;"Municipalities"</f>
        <v>Pixley Ka Seme (Nc) Municipalities</v>
      </c>
      <c r="C312" s="83"/>
      <c r="D312" s="128"/>
      <c r="E312" s="128"/>
      <c r="F312" s="128"/>
      <c r="G312" s="128"/>
      <c r="H312" s="129"/>
      <c r="I312" s="130"/>
      <c r="J312" s="128"/>
      <c r="K312" s="128"/>
      <c r="L312" s="128"/>
      <c r="M312" s="129"/>
      <c r="N312" s="130"/>
      <c r="O312" s="128"/>
      <c r="P312" s="128"/>
      <c r="Q312" s="128"/>
      <c r="R312" s="129"/>
    </row>
    <row r="313" spans="1:19" ht="11.25">
      <c r="A313" s="35" t="s">
        <v>28</v>
      </c>
      <c r="B313" s="36" t="s">
        <v>565</v>
      </c>
      <c r="C313" s="83" t="s">
        <v>171</v>
      </c>
      <c r="D313" s="68">
        <v>0.06</v>
      </c>
      <c r="E313" s="68">
        <v>0.204</v>
      </c>
      <c r="F313" s="68">
        <v>0.06</v>
      </c>
      <c r="G313" s="68">
        <v>0.06</v>
      </c>
      <c r="H313" s="84">
        <v>0.06</v>
      </c>
      <c r="I313" s="85">
        <v>0.057</v>
      </c>
      <c r="J313" s="68">
        <v>0.17</v>
      </c>
      <c r="K313" s="68">
        <v>0.057</v>
      </c>
      <c r="L313" s="68">
        <v>0.057</v>
      </c>
      <c r="M313" s="84">
        <v>0.057</v>
      </c>
      <c r="N313" s="85">
        <v>0.057</v>
      </c>
      <c r="O313" s="68">
        <v>0.17</v>
      </c>
      <c r="P313" s="68">
        <v>0.057</v>
      </c>
      <c r="Q313" s="68">
        <v>0.057</v>
      </c>
      <c r="R313" s="84">
        <v>0.057</v>
      </c>
      <c r="S313" s="49">
        <f t="shared" si="9"/>
        <v>1</v>
      </c>
    </row>
    <row r="314" spans="1:19" ht="11.25">
      <c r="A314" s="35" t="s">
        <v>28</v>
      </c>
      <c r="B314" s="36" t="s">
        <v>566</v>
      </c>
      <c r="C314" s="83" t="s">
        <v>172</v>
      </c>
      <c r="D314" s="68">
        <v>0.05</v>
      </c>
      <c r="E314" s="68">
        <v>0.2</v>
      </c>
      <c r="F314" s="68">
        <v>0.041</v>
      </c>
      <c r="G314" s="68">
        <v>0.06</v>
      </c>
      <c r="H314" s="84">
        <v>0.057</v>
      </c>
      <c r="I314" s="85">
        <v>0.048</v>
      </c>
      <c r="J314" s="68">
        <v>0.167</v>
      </c>
      <c r="K314" s="68">
        <v>0.04</v>
      </c>
      <c r="L314" s="68">
        <v>0.057</v>
      </c>
      <c r="M314" s="84">
        <v>0.051</v>
      </c>
      <c r="N314" s="85">
        <v>0.048</v>
      </c>
      <c r="O314" s="68">
        <v>0.167</v>
      </c>
      <c r="P314" s="68">
        <v>0.04</v>
      </c>
      <c r="Q314" s="68">
        <v>0.057</v>
      </c>
      <c r="R314" s="84">
        <v>0.051</v>
      </c>
      <c r="S314" s="49">
        <f t="shared" si="9"/>
        <v>1</v>
      </c>
    </row>
    <row r="315" spans="1:19" ht="11.25">
      <c r="A315" s="35" t="s">
        <v>28</v>
      </c>
      <c r="B315" s="36" t="s">
        <v>567</v>
      </c>
      <c r="C315" s="83" t="s">
        <v>173</v>
      </c>
      <c r="D315" s="68">
        <v>0.068</v>
      </c>
      <c r="E315" s="68">
        <v>0.2058</v>
      </c>
      <c r="F315" s="68">
        <v>0.068</v>
      </c>
      <c r="G315" s="68">
        <v>0.068</v>
      </c>
      <c r="H315" s="84">
        <v>0.068</v>
      </c>
      <c r="I315" s="85">
        <v>0.068</v>
      </c>
      <c r="J315" s="68">
        <v>0.2058</v>
      </c>
      <c r="K315" s="68">
        <v>0.068</v>
      </c>
      <c r="L315" s="68">
        <v>0.068</v>
      </c>
      <c r="M315" s="84">
        <v>0.068</v>
      </c>
      <c r="N315" s="85">
        <v>0.068</v>
      </c>
      <c r="O315" s="68">
        <v>0.2058</v>
      </c>
      <c r="P315" s="68">
        <v>0.068</v>
      </c>
      <c r="Q315" s="68">
        <v>0.068</v>
      </c>
      <c r="R315" s="84">
        <v>0.068</v>
      </c>
      <c r="S315" s="49">
        <f t="shared" si="9"/>
        <v>1</v>
      </c>
    </row>
    <row r="316" spans="1:19" ht="11.25">
      <c r="A316" s="35" t="s">
        <v>28</v>
      </c>
      <c r="B316" s="36" t="s">
        <v>568</v>
      </c>
      <c r="C316" s="83" t="s">
        <v>174</v>
      </c>
      <c r="D316" s="68">
        <v>0.05</v>
      </c>
      <c r="E316" s="68">
        <v>0.2036</v>
      </c>
      <c r="F316" s="68">
        <v>0.1</v>
      </c>
      <c r="G316" s="68">
        <v>0.06</v>
      </c>
      <c r="H316" s="84">
        <v>0.06</v>
      </c>
      <c r="I316" s="85">
        <v>0.062</v>
      </c>
      <c r="J316" s="68">
        <v>0.22</v>
      </c>
      <c r="K316" s="68">
        <v>0.1</v>
      </c>
      <c r="L316" s="68">
        <v>0.062</v>
      </c>
      <c r="M316" s="84">
        <v>0.062</v>
      </c>
      <c r="N316" s="85">
        <v>0.059</v>
      </c>
      <c r="O316" s="68">
        <v>0.2</v>
      </c>
      <c r="P316" s="68">
        <v>0.1</v>
      </c>
      <c r="Q316" s="68">
        <v>0.059</v>
      </c>
      <c r="R316" s="84">
        <v>0.059</v>
      </c>
      <c r="S316" s="49">
        <f t="shared" si="9"/>
        <v>1</v>
      </c>
    </row>
    <row r="317" spans="1:19" ht="11.25">
      <c r="A317" s="35" t="s">
        <v>28</v>
      </c>
      <c r="B317" s="36" t="s">
        <v>569</v>
      </c>
      <c r="C317" s="83" t="s">
        <v>175</v>
      </c>
      <c r="D317" s="68">
        <v>0.062</v>
      </c>
      <c r="E317" s="68">
        <v>0.22</v>
      </c>
      <c r="F317" s="68">
        <v>0.08</v>
      </c>
      <c r="G317" s="68">
        <v>0.08</v>
      </c>
      <c r="H317" s="84">
        <v>0.062</v>
      </c>
      <c r="I317" s="85">
        <v>0.06</v>
      </c>
      <c r="J317" s="68">
        <v>0.2038</v>
      </c>
      <c r="K317" s="68">
        <v>0.075</v>
      </c>
      <c r="L317" s="68">
        <v>0.075</v>
      </c>
      <c r="M317" s="84">
        <v>0.06</v>
      </c>
      <c r="N317" s="85">
        <v>0.07</v>
      </c>
      <c r="O317" s="68">
        <v>0.225</v>
      </c>
      <c r="P317" s="68">
        <v>0.09</v>
      </c>
      <c r="Q317" s="68">
        <v>0.09</v>
      </c>
      <c r="R317" s="84">
        <v>0.07</v>
      </c>
      <c r="S317" s="49">
        <f t="shared" si="9"/>
        <v>1</v>
      </c>
    </row>
    <row r="318" spans="1:19" ht="11.25">
      <c r="A318" s="35" t="s">
        <v>28</v>
      </c>
      <c r="B318" s="36" t="s">
        <v>570</v>
      </c>
      <c r="C318" s="83" t="s">
        <v>176</v>
      </c>
      <c r="D318" s="68">
        <v>-0.7428</v>
      </c>
      <c r="E318" s="68">
        <v>0.2038</v>
      </c>
      <c r="F318" s="68">
        <v>0.05</v>
      </c>
      <c r="G318" s="68">
        <v>0.065</v>
      </c>
      <c r="H318" s="84">
        <v>0.065</v>
      </c>
      <c r="I318" s="85">
        <v>0.08</v>
      </c>
      <c r="J318" s="68">
        <v>0.2</v>
      </c>
      <c r="K318" s="68">
        <v>0.65</v>
      </c>
      <c r="L318" s="68">
        <v>0.08</v>
      </c>
      <c r="M318" s="84">
        <v>0.05</v>
      </c>
      <c r="N318" s="85">
        <v>0.08</v>
      </c>
      <c r="O318" s="68">
        <v>0.2</v>
      </c>
      <c r="P318" s="68">
        <v>0.1</v>
      </c>
      <c r="Q318" s="68">
        <v>0.08</v>
      </c>
      <c r="R318" s="84">
        <v>0.05</v>
      </c>
      <c r="S318" s="49">
        <f t="shared" si="9"/>
        <v>1</v>
      </c>
    </row>
    <row r="319" spans="1:19" ht="11.25">
      <c r="A319" s="35" t="s">
        <v>28</v>
      </c>
      <c r="B319" s="36" t="s">
        <v>571</v>
      </c>
      <c r="C319" s="83" t="s">
        <v>177</v>
      </c>
      <c r="D319" s="68">
        <v>0.062</v>
      </c>
      <c r="E319" s="68">
        <v>0.2038</v>
      </c>
      <c r="F319" s="68">
        <v>0.0755</v>
      </c>
      <c r="G319" s="68">
        <v>0.0755</v>
      </c>
      <c r="H319" s="84">
        <v>0.0755</v>
      </c>
      <c r="I319" s="85">
        <v>0.022</v>
      </c>
      <c r="J319" s="68">
        <v>0.1244</v>
      </c>
      <c r="K319" s="68">
        <v>0.064</v>
      </c>
      <c r="L319" s="68">
        <v>0.07</v>
      </c>
      <c r="M319" s="84">
        <v>0.07</v>
      </c>
      <c r="N319" s="85">
        <v>0.08</v>
      </c>
      <c r="O319" s="68">
        <v>0.17</v>
      </c>
      <c r="P319" s="68">
        <v>0.07</v>
      </c>
      <c r="Q319" s="68">
        <v>0.063</v>
      </c>
      <c r="R319" s="84">
        <v>0.075</v>
      </c>
      <c r="S319" s="49">
        <f t="shared" si="9"/>
        <v>1</v>
      </c>
    </row>
    <row r="320" spans="1:19" ht="11.25">
      <c r="A320" s="35" t="s">
        <v>28</v>
      </c>
      <c r="B320" s="36" t="s">
        <v>572</v>
      </c>
      <c r="C320" s="83" t="s">
        <v>178</v>
      </c>
      <c r="D320" s="68">
        <v>0.1035</v>
      </c>
      <c r="E320" s="68">
        <v>-0.283</v>
      </c>
      <c r="F320" s="68">
        <v>0.283</v>
      </c>
      <c r="G320" s="68">
        <v>-0.037</v>
      </c>
      <c r="H320" s="84">
        <v>0.1378</v>
      </c>
      <c r="I320" s="85">
        <v>0.07</v>
      </c>
      <c r="J320" s="68">
        <v>0.07</v>
      </c>
      <c r="K320" s="68">
        <v>0.07</v>
      </c>
      <c r="L320" s="68">
        <v>0.07</v>
      </c>
      <c r="M320" s="84">
        <v>0.07</v>
      </c>
      <c r="N320" s="85">
        <v>0.07</v>
      </c>
      <c r="O320" s="68">
        <v>0.07</v>
      </c>
      <c r="P320" s="68">
        <v>0.07</v>
      </c>
      <c r="Q320" s="68">
        <v>0.07</v>
      </c>
      <c r="R320" s="84">
        <v>0.07</v>
      </c>
      <c r="S320" s="49">
        <f t="shared" si="9"/>
        <v>1</v>
      </c>
    </row>
    <row r="321" spans="1:19" ht="11.25">
      <c r="A321" s="35" t="s">
        <v>38</v>
      </c>
      <c r="B321" s="36" t="s">
        <v>573</v>
      </c>
      <c r="C321" s="83" t="s">
        <v>179</v>
      </c>
      <c r="D321" s="75">
        <v>0</v>
      </c>
      <c r="E321" s="75">
        <v>0</v>
      </c>
      <c r="F321" s="75">
        <v>0</v>
      </c>
      <c r="G321" s="75">
        <v>0</v>
      </c>
      <c r="H321" s="95">
        <v>0</v>
      </c>
      <c r="I321" s="96">
        <v>0</v>
      </c>
      <c r="J321" s="75">
        <v>0</v>
      </c>
      <c r="K321" s="75">
        <v>0</v>
      </c>
      <c r="L321" s="75">
        <v>0</v>
      </c>
      <c r="M321" s="95">
        <v>0</v>
      </c>
      <c r="N321" s="96">
        <v>0</v>
      </c>
      <c r="O321" s="75">
        <v>0</v>
      </c>
      <c r="P321" s="75">
        <v>0</v>
      </c>
      <c r="Q321" s="75">
        <v>0</v>
      </c>
      <c r="R321" s="95">
        <v>0</v>
      </c>
      <c r="S321" s="49">
        <f t="shared" si="9"/>
        <v>0</v>
      </c>
    </row>
    <row r="322" spans="1:18" ht="11.25">
      <c r="A322" s="35"/>
      <c r="B322" s="60"/>
      <c r="C322" s="83"/>
      <c r="D322" s="68"/>
      <c r="E322" s="68"/>
      <c r="F322" s="68"/>
      <c r="G322" s="68"/>
      <c r="H322" s="84"/>
      <c r="I322" s="85"/>
      <c r="J322" s="68"/>
      <c r="K322" s="68"/>
      <c r="L322" s="68"/>
      <c r="M322" s="84"/>
      <c r="N322" s="85"/>
      <c r="O322" s="68"/>
      <c r="P322" s="68"/>
      <c r="Q322" s="68"/>
      <c r="R322" s="84"/>
    </row>
    <row r="323" spans="1:18" ht="11.25">
      <c r="A323" s="35"/>
      <c r="B323" s="127" t="str">
        <f>B330&amp;" "&amp;"Municipalities"</f>
        <v>Siyanda Municipalities</v>
      </c>
      <c r="C323" s="83"/>
      <c r="D323" s="128"/>
      <c r="E323" s="128"/>
      <c r="F323" s="128"/>
      <c r="G323" s="128"/>
      <c r="H323" s="129"/>
      <c r="I323" s="130"/>
      <c r="J323" s="128"/>
      <c r="K323" s="128"/>
      <c r="L323" s="128"/>
      <c r="M323" s="129"/>
      <c r="N323" s="130"/>
      <c r="O323" s="128"/>
      <c r="P323" s="128"/>
      <c r="Q323" s="128"/>
      <c r="R323" s="129"/>
    </row>
    <row r="324" spans="1:19" ht="11.25">
      <c r="A324" s="35" t="s">
        <v>28</v>
      </c>
      <c r="B324" s="36" t="s">
        <v>574</v>
      </c>
      <c r="C324" s="83" t="s">
        <v>180</v>
      </c>
      <c r="D324" s="68">
        <v>0.048</v>
      </c>
      <c r="E324" s="68">
        <v>0.2038</v>
      </c>
      <c r="F324" s="68">
        <v>0.1</v>
      </c>
      <c r="G324" s="68">
        <v>0.048</v>
      </c>
      <c r="H324" s="84">
        <v>0.048</v>
      </c>
      <c r="I324" s="85">
        <v>0.06</v>
      </c>
      <c r="J324" s="68">
        <v>0.06</v>
      </c>
      <c r="K324" s="68">
        <v>0.06</v>
      </c>
      <c r="L324" s="68">
        <v>0.06</v>
      </c>
      <c r="M324" s="84">
        <v>0.06</v>
      </c>
      <c r="N324" s="85">
        <v>0.06</v>
      </c>
      <c r="O324" s="68">
        <v>0.06</v>
      </c>
      <c r="P324" s="68">
        <v>0.06</v>
      </c>
      <c r="Q324" s="68">
        <v>0.06</v>
      </c>
      <c r="R324" s="84">
        <v>0.06</v>
      </c>
      <c r="S324" s="49">
        <f t="shared" si="9"/>
        <v>1</v>
      </c>
    </row>
    <row r="325" spans="1:19" ht="11.25">
      <c r="A325" s="35" t="s">
        <v>28</v>
      </c>
      <c r="B325" s="36" t="s">
        <v>575</v>
      </c>
      <c r="C325" s="83" t="s">
        <v>181</v>
      </c>
      <c r="D325" s="68">
        <v>-0.064</v>
      </c>
      <c r="E325" s="68">
        <v>0.1911</v>
      </c>
      <c r="F325" s="68">
        <v>0.2456</v>
      </c>
      <c r="G325" s="68">
        <v>0.0852</v>
      </c>
      <c r="H325" s="84">
        <v>0.1831</v>
      </c>
      <c r="I325" s="85">
        <v>0.1</v>
      </c>
      <c r="J325" s="68">
        <v>0.2325</v>
      </c>
      <c r="K325" s="68">
        <v>0.1</v>
      </c>
      <c r="L325" s="68">
        <v>0.08</v>
      </c>
      <c r="M325" s="84">
        <v>0.2249</v>
      </c>
      <c r="N325" s="85">
        <v>0.1</v>
      </c>
      <c r="O325" s="68">
        <v>0.2523</v>
      </c>
      <c r="P325" s="68">
        <v>0.1</v>
      </c>
      <c r="Q325" s="68">
        <v>0.08</v>
      </c>
      <c r="R325" s="84">
        <v>0.1953</v>
      </c>
      <c r="S325" s="49">
        <f t="shared" si="9"/>
        <v>1</v>
      </c>
    </row>
    <row r="326" spans="1:19" ht="11.25">
      <c r="A326" s="35" t="s">
        <v>28</v>
      </c>
      <c r="B326" s="36" t="s">
        <v>576</v>
      </c>
      <c r="C326" s="83" t="s">
        <v>182</v>
      </c>
      <c r="D326" s="68">
        <v>0.07</v>
      </c>
      <c r="E326" s="68">
        <v>0.2038</v>
      </c>
      <c r="F326" s="68">
        <v>0.07</v>
      </c>
      <c r="G326" s="68">
        <v>0.07</v>
      </c>
      <c r="H326" s="84">
        <v>0.11</v>
      </c>
      <c r="I326" s="85">
        <v>0.07</v>
      </c>
      <c r="J326" s="68">
        <v>0.2</v>
      </c>
      <c r="K326" s="68">
        <v>0.07</v>
      </c>
      <c r="L326" s="68">
        <v>0.07</v>
      </c>
      <c r="M326" s="84">
        <v>0.11</v>
      </c>
      <c r="N326" s="85">
        <v>0.07</v>
      </c>
      <c r="O326" s="68">
        <v>0.2</v>
      </c>
      <c r="P326" s="68">
        <v>0.07</v>
      </c>
      <c r="Q326" s="68">
        <v>0.07</v>
      </c>
      <c r="R326" s="84">
        <v>0.11</v>
      </c>
      <c r="S326" s="49">
        <f t="shared" si="9"/>
        <v>1</v>
      </c>
    </row>
    <row r="327" spans="1:19" ht="11.25">
      <c r="A327" s="35" t="s">
        <v>28</v>
      </c>
      <c r="B327" s="36" t="s">
        <v>577</v>
      </c>
      <c r="C327" s="83" t="s">
        <v>183</v>
      </c>
      <c r="D327" s="68">
        <v>0.06</v>
      </c>
      <c r="E327" s="68">
        <v>0.2038</v>
      </c>
      <c r="F327" s="68">
        <v>0.07</v>
      </c>
      <c r="G327" s="68">
        <v>0.07</v>
      </c>
      <c r="H327" s="84">
        <v>0.07</v>
      </c>
      <c r="I327" s="85">
        <v>0.07</v>
      </c>
      <c r="J327" s="68">
        <v>0.07</v>
      </c>
      <c r="K327" s="68">
        <v>0.07</v>
      </c>
      <c r="L327" s="68">
        <v>0.07</v>
      </c>
      <c r="M327" s="84">
        <v>0.07</v>
      </c>
      <c r="N327" s="85">
        <v>0.07</v>
      </c>
      <c r="O327" s="68">
        <v>0.07</v>
      </c>
      <c r="P327" s="68">
        <v>0.07</v>
      </c>
      <c r="Q327" s="68">
        <v>0.07</v>
      </c>
      <c r="R327" s="84">
        <v>0.07</v>
      </c>
      <c r="S327" s="49">
        <f t="shared" si="9"/>
        <v>1</v>
      </c>
    </row>
    <row r="328" spans="1:19" ht="11.25">
      <c r="A328" s="35" t="s">
        <v>28</v>
      </c>
      <c r="B328" s="36" t="s">
        <v>578</v>
      </c>
      <c r="C328" s="83" t="s">
        <v>184</v>
      </c>
      <c r="D328" s="68">
        <v>0.08</v>
      </c>
      <c r="E328" s="68">
        <v>0.2038</v>
      </c>
      <c r="F328" s="68">
        <v>0.135</v>
      </c>
      <c r="G328" s="68">
        <v>0.1995</v>
      </c>
      <c r="H328" s="84">
        <v>0.1995</v>
      </c>
      <c r="I328" s="85">
        <v>0.08</v>
      </c>
      <c r="J328" s="68">
        <v>0.25</v>
      </c>
      <c r="K328" s="68">
        <v>0.135</v>
      </c>
      <c r="L328" s="68">
        <v>0.19</v>
      </c>
      <c r="M328" s="84">
        <v>0.19</v>
      </c>
      <c r="N328" s="85">
        <v>0.08</v>
      </c>
      <c r="O328" s="68">
        <v>0.25</v>
      </c>
      <c r="P328" s="68">
        <v>0.085</v>
      </c>
      <c r="Q328" s="68">
        <v>0.0995</v>
      </c>
      <c r="R328" s="84">
        <v>0.0995</v>
      </c>
      <c r="S328" s="49">
        <f t="shared" si="9"/>
        <v>1</v>
      </c>
    </row>
    <row r="329" spans="1:19" ht="11.25">
      <c r="A329" s="35" t="s">
        <v>28</v>
      </c>
      <c r="B329" s="36" t="s">
        <v>579</v>
      </c>
      <c r="C329" s="83" t="s">
        <v>185</v>
      </c>
      <c r="D329" s="68">
        <v>0.5036</v>
      </c>
      <c r="E329" s="68">
        <v>0.1958</v>
      </c>
      <c r="F329" s="68">
        <v>0.2535</v>
      </c>
      <c r="G329" s="68">
        <v>0.0993</v>
      </c>
      <c r="H329" s="84">
        <v>0.1</v>
      </c>
      <c r="I329" s="85">
        <v>-0.1769</v>
      </c>
      <c r="J329" s="68">
        <v>0.2</v>
      </c>
      <c r="K329" s="68">
        <v>0.1091</v>
      </c>
      <c r="L329" s="68">
        <v>0.0699</v>
      </c>
      <c r="M329" s="84">
        <v>0.1448</v>
      </c>
      <c r="N329" s="85">
        <v>0.1</v>
      </c>
      <c r="O329" s="68">
        <v>0.2</v>
      </c>
      <c r="P329" s="68">
        <v>0.0929</v>
      </c>
      <c r="Q329" s="68">
        <v>0.0699</v>
      </c>
      <c r="R329" s="84">
        <v>0.07</v>
      </c>
      <c r="S329" s="49">
        <f aca="true" t="shared" si="11" ref="S329:S388">IF(AND(D329=0,E329=0,F329=0,G329=0,H329=0,I329=0,J329=0,K329=0,L329=0,M329=0,N329=0,O329=0,P329=0,Q329=0,R329=0),0,1)</f>
        <v>1</v>
      </c>
    </row>
    <row r="330" spans="1:19" ht="11.25">
      <c r="A330" s="35" t="s">
        <v>38</v>
      </c>
      <c r="B330" s="36" t="s">
        <v>580</v>
      </c>
      <c r="C330" s="83" t="s">
        <v>186</v>
      </c>
      <c r="D330" s="68" t="s">
        <v>634</v>
      </c>
      <c r="E330" s="68" t="s">
        <v>634</v>
      </c>
      <c r="F330" s="68" t="s">
        <v>634</v>
      </c>
      <c r="G330" s="68" t="s">
        <v>634</v>
      </c>
      <c r="H330" s="84" t="s">
        <v>634</v>
      </c>
      <c r="I330" s="85" t="s">
        <v>634</v>
      </c>
      <c r="J330" s="68" t="s">
        <v>634</v>
      </c>
      <c r="K330" s="68" t="s">
        <v>634</v>
      </c>
      <c r="L330" s="68" t="s">
        <v>634</v>
      </c>
      <c r="M330" s="84" t="s">
        <v>634</v>
      </c>
      <c r="N330" s="85" t="s">
        <v>634</v>
      </c>
      <c r="O330" s="68" t="s">
        <v>634</v>
      </c>
      <c r="P330" s="68" t="s">
        <v>634</v>
      </c>
      <c r="Q330" s="68" t="s">
        <v>634</v>
      </c>
      <c r="R330" s="84" t="s">
        <v>634</v>
      </c>
      <c r="S330" s="49">
        <f t="shared" si="11"/>
        <v>1</v>
      </c>
    </row>
    <row r="331" spans="1:18" ht="11.25">
      <c r="A331" s="35"/>
      <c r="B331" s="60"/>
      <c r="C331" s="83"/>
      <c r="D331" s="68"/>
      <c r="E331" s="68"/>
      <c r="F331" s="68"/>
      <c r="G331" s="68"/>
      <c r="H331" s="84"/>
      <c r="I331" s="85"/>
      <c r="J331" s="68"/>
      <c r="K331" s="68"/>
      <c r="L331" s="68"/>
      <c r="M331" s="84"/>
      <c r="N331" s="85"/>
      <c r="O331" s="68"/>
      <c r="P331" s="68"/>
      <c r="Q331" s="68"/>
      <c r="R331" s="84"/>
    </row>
    <row r="332" spans="1:18" ht="11.25">
      <c r="A332" s="35"/>
      <c r="B332" s="127" t="str">
        <f>B337&amp;" "&amp;"Municipalities"</f>
        <v>Frances Baard Municipalities</v>
      </c>
      <c r="C332" s="83"/>
      <c r="D332" s="128"/>
      <c r="E332" s="128"/>
      <c r="F332" s="128"/>
      <c r="G332" s="128"/>
      <c r="H332" s="129"/>
      <c r="I332" s="130"/>
      <c r="J332" s="128"/>
      <c r="K332" s="128"/>
      <c r="L332" s="128"/>
      <c r="M332" s="129"/>
      <c r="N332" s="130"/>
      <c r="O332" s="128"/>
      <c r="P332" s="128"/>
      <c r="Q332" s="128"/>
      <c r="R332" s="129"/>
    </row>
    <row r="333" spans="1:19" ht="11.25">
      <c r="A333" s="35" t="s">
        <v>28</v>
      </c>
      <c r="B333" s="36" t="s">
        <v>187</v>
      </c>
      <c r="C333" s="83" t="s">
        <v>188</v>
      </c>
      <c r="D333" s="68">
        <v>0.0991</v>
      </c>
      <c r="E333" s="68">
        <v>0.2498</v>
      </c>
      <c r="F333" s="68">
        <v>0.1195</v>
      </c>
      <c r="G333" s="68">
        <v>0.099</v>
      </c>
      <c r="H333" s="84">
        <v>0.08</v>
      </c>
      <c r="I333" s="85">
        <v>0.095</v>
      </c>
      <c r="J333" s="68">
        <v>0.214</v>
      </c>
      <c r="K333" s="68">
        <v>0.09</v>
      </c>
      <c r="L333" s="68">
        <v>0.065</v>
      </c>
      <c r="M333" s="84">
        <v>0.063</v>
      </c>
      <c r="N333" s="85">
        <v>0.075</v>
      </c>
      <c r="O333" s="68">
        <v>0.204</v>
      </c>
      <c r="P333" s="68">
        <v>0.05</v>
      </c>
      <c r="Q333" s="68">
        <v>0.051</v>
      </c>
      <c r="R333" s="84">
        <v>0.054</v>
      </c>
      <c r="S333" s="49">
        <f t="shared" si="11"/>
        <v>1</v>
      </c>
    </row>
    <row r="334" spans="1:19" ht="11.25">
      <c r="A334" s="35" t="s">
        <v>28</v>
      </c>
      <c r="B334" s="36" t="s">
        <v>581</v>
      </c>
      <c r="C334" s="83" t="s">
        <v>189</v>
      </c>
      <c r="D334" s="75">
        <v>0</v>
      </c>
      <c r="E334" s="75">
        <v>0</v>
      </c>
      <c r="F334" s="75">
        <v>0</v>
      </c>
      <c r="G334" s="75">
        <v>0</v>
      </c>
      <c r="H334" s="95">
        <v>0</v>
      </c>
      <c r="I334" s="96">
        <v>0</v>
      </c>
      <c r="J334" s="75">
        <v>0</v>
      </c>
      <c r="K334" s="75">
        <v>0</v>
      </c>
      <c r="L334" s="75">
        <v>0</v>
      </c>
      <c r="M334" s="95">
        <v>0</v>
      </c>
      <c r="N334" s="96">
        <v>0</v>
      </c>
      <c r="O334" s="75">
        <v>0</v>
      </c>
      <c r="P334" s="75">
        <v>0</v>
      </c>
      <c r="Q334" s="75">
        <v>0</v>
      </c>
      <c r="R334" s="95">
        <v>0</v>
      </c>
      <c r="S334" s="49">
        <f t="shared" si="11"/>
        <v>0</v>
      </c>
    </row>
    <row r="335" spans="1:19" ht="11.25">
      <c r="A335" s="35" t="s">
        <v>28</v>
      </c>
      <c r="B335" s="36" t="s">
        <v>582</v>
      </c>
      <c r="C335" s="83" t="s">
        <v>190</v>
      </c>
      <c r="D335" s="68">
        <v>0.2036</v>
      </c>
      <c r="E335" s="68">
        <v>0.1</v>
      </c>
      <c r="F335" s="68">
        <v>0.06</v>
      </c>
      <c r="G335" s="68">
        <v>0.06</v>
      </c>
      <c r="H335" s="84">
        <v>0.052</v>
      </c>
      <c r="I335" s="85">
        <v>0.22</v>
      </c>
      <c r="J335" s="68">
        <v>0.1</v>
      </c>
      <c r="K335" s="68">
        <v>0.062</v>
      </c>
      <c r="L335" s="68">
        <v>0.062</v>
      </c>
      <c r="M335" s="84">
        <v>0.05</v>
      </c>
      <c r="N335" s="85">
        <v>0.2</v>
      </c>
      <c r="O335" s="68">
        <v>0.1</v>
      </c>
      <c r="P335" s="68">
        <v>0.059</v>
      </c>
      <c r="Q335" s="68">
        <v>0.059</v>
      </c>
      <c r="R335" s="84">
        <v>1</v>
      </c>
      <c r="S335" s="49">
        <f t="shared" si="11"/>
        <v>1</v>
      </c>
    </row>
    <row r="336" spans="1:19" ht="11.25">
      <c r="A336" s="35" t="s">
        <v>28</v>
      </c>
      <c r="B336" s="36" t="s">
        <v>583</v>
      </c>
      <c r="C336" s="83" t="s">
        <v>191</v>
      </c>
      <c r="D336" s="68">
        <v>0.25</v>
      </c>
      <c r="E336" s="68">
        <v>0.1</v>
      </c>
      <c r="F336" s="68">
        <v>0.05</v>
      </c>
      <c r="G336" s="68">
        <v>0.05</v>
      </c>
      <c r="H336" s="84">
        <v>0.05</v>
      </c>
      <c r="I336" s="85">
        <v>0.2422</v>
      </c>
      <c r="J336" s="68">
        <v>0.1395</v>
      </c>
      <c r="K336" s="68">
        <v>0.065</v>
      </c>
      <c r="L336" s="68">
        <v>0.05</v>
      </c>
      <c r="M336" s="84">
        <v>0.05</v>
      </c>
      <c r="N336" s="85">
        <v>0.1976</v>
      </c>
      <c r="O336" s="68">
        <v>0.0898</v>
      </c>
      <c r="P336" s="68">
        <v>0.06</v>
      </c>
      <c r="Q336" s="68">
        <v>0.06</v>
      </c>
      <c r="R336" s="84">
        <v>1</v>
      </c>
      <c r="S336" s="49">
        <f t="shared" si="11"/>
        <v>1</v>
      </c>
    </row>
    <row r="337" spans="1:19" ht="11.25">
      <c r="A337" s="35" t="s">
        <v>38</v>
      </c>
      <c r="B337" s="36" t="s">
        <v>584</v>
      </c>
      <c r="C337" s="83" t="s">
        <v>192</v>
      </c>
      <c r="D337" s="68" t="s">
        <v>634</v>
      </c>
      <c r="E337" s="68" t="s">
        <v>634</v>
      </c>
      <c r="F337" s="68" t="s">
        <v>637</v>
      </c>
      <c r="G337" s="68" t="s">
        <v>634</v>
      </c>
      <c r="H337" s="84" t="s">
        <v>634</v>
      </c>
      <c r="I337" s="85" t="s">
        <v>634</v>
      </c>
      <c r="J337" s="68" t="s">
        <v>634</v>
      </c>
      <c r="K337" s="68" t="s">
        <v>634</v>
      </c>
      <c r="L337" s="68" t="s">
        <v>634</v>
      </c>
      <c r="M337" s="84" t="s">
        <v>634</v>
      </c>
      <c r="N337" s="85" t="s">
        <v>634</v>
      </c>
      <c r="O337" s="68" t="s">
        <v>634</v>
      </c>
      <c r="P337" s="68" t="s">
        <v>634</v>
      </c>
      <c r="Q337" s="68" t="s">
        <v>634</v>
      </c>
      <c r="R337" s="84">
        <v>1</v>
      </c>
      <c r="S337" s="49">
        <f t="shared" si="11"/>
        <v>1</v>
      </c>
    </row>
    <row r="338" spans="1:18" ht="11.25" hidden="1">
      <c r="A338" s="35"/>
      <c r="B338" s="36"/>
      <c r="C338" s="83"/>
      <c r="D338" s="68"/>
      <c r="E338" s="68"/>
      <c r="F338" s="68"/>
      <c r="G338" s="68"/>
      <c r="H338" s="84"/>
      <c r="I338" s="85"/>
      <c r="J338" s="68"/>
      <c r="K338" s="68"/>
      <c r="L338" s="68"/>
      <c r="M338" s="84"/>
      <c r="N338" s="85"/>
      <c r="O338" s="68"/>
      <c r="P338" s="68"/>
      <c r="Q338" s="68"/>
      <c r="R338" s="84"/>
    </row>
    <row r="339" spans="1:18" ht="11.25" hidden="1">
      <c r="A339" s="131">
        <f>COUNTIF(A297:A337,"A")+COUNTIF(A297:A337,"b")+COUNTIF(A297:A337,"c")</f>
        <v>32</v>
      </c>
      <c r="B339" s="42" t="s">
        <v>309</v>
      </c>
      <c r="C339" s="83"/>
      <c r="D339" s="128">
        <f>IF(ISERROR(AVERAGE(D298:D301,D304:D310,D313:D321,D324:D330,D333:D337)),0,AVERAGE(D298:D301,D304:D310,D313:D321,D324:D330,D333:D337))</f>
        <v>0.08286666666666667</v>
      </c>
      <c r="E339" s="128">
        <f aca="true" t="shared" si="12" ref="E339:R339">IF(ISERROR(AVERAGE(E298:E301,E304:E310,E313:E321,E324:E330,E333:E337)),0,AVERAGE(E298:E301,E304:E310,E313:E321,E324:E330,E333:E337))</f>
        <v>0.16929259259259258</v>
      </c>
      <c r="F339" s="128">
        <f t="shared" si="12"/>
        <v>0.1059111111111111</v>
      </c>
      <c r="G339" s="128">
        <f t="shared" si="12"/>
        <v>0.06952962962962965</v>
      </c>
      <c r="H339" s="129">
        <f t="shared" si="12"/>
        <v>0</v>
      </c>
      <c r="I339" s="130">
        <f t="shared" si="12"/>
        <v>0.06412592592592593</v>
      </c>
      <c r="J339" s="128">
        <f t="shared" si="12"/>
        <v>0</v>
      </c>
      <c r="K339" s="128">
        <f t="shared" si="12"/>
        <v>0.09285925925925928</v>
      </c>
      <c r="L339" s="128">
        <f t="shared" si="12"/>
        <v>0.0658814814814815</v>
      </c>
      <c r="M339" s="129">
        <f t="shared" si="12"/>
        <v>0</v>
      </c>
      <c r="N339" s="130">
        <f t="shared" si="12"/>
        <v>0.08439259259259263</v>
      </c>
      <c r="O339" s="128">
        <f t="shared" si="12"/>
        <v>0</v>
      </c>
      <c r="P339" s="128">
        <f t="shared" si="12"/>
        <v>0.06721481481481484</v>
      </c>
      <c r="Q339" s="128">
        <f t="shared" si="12"/>
        <v>0.06290000000000001</v>
      </c>
      <c r="R339" s="129">
        <f t="shared" si="12"/>
        <v>0.2862933333333334</v>
      </c>
    </row>
    <row r="340" spans="1:226" s="34" customFormat="1" ht="11.25">
      <c r="A340" s="43"/>
      <c r="B340" s="66" t="s">
        <v>245</v>
      </c>
      <c r="C340" s="86">
        <f>COUNTIF(S298:S337,0)</f>
        <v>2</v>
      </c>
      <c r="D340" s="70"/>
      <c r="E340" s="70"/>
      <c r="F340" s="70"/>
      <c r="G340" s="70"/>
      <c r="H340" s="87"/>
      <c r="I340" s="88"/>
      <c r="J340" s="70"/>
      <c r="K340" s="70"/>
      <c r="L340" s="70"/>
      <c r="M340" s="87"/>
      <c r="N340" s="88"/>
      <c r="O340" s="70"/>
      <c r="P340" s="70"/>
      <c r="Q340" s="70"/>
      <c r="R340" s="87"/>
      <c r="S340" s="49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</row>
    <row r="341" spans="1:18" ht="11.25">
      <c r="A341" s="147"/>
      <c r="B341" s="62"/>
      <c r="C341" s="90"/>
      <c r="D341" s="68"/>
      <c r="E341" s="68"/>
      <c r="F341" s="68"/>
      <c r="G341" s="68"/>
      <c r="H341" s="84"/>
      <c r="I341" s="85"/>
      <c r="J341" s="68"/>
      <c r="K341" s="68"/>
      <c r="L341" s="68"/>
      <c r="M341" s="84"/>
      <c r="N341" s="85"/>
      <c r="O341" s="68"/>
      <c r="P341" s="68"/>
      <c r="Q341" s="68"/>
      <c r="R341" s="84"/>
    </row>
    <row r="342" spans="1:18" ht="11.25">
      <c r="A342" s="35"/>
      <c r="B342" s="42" t="s">
        <v>193</v>
      </c>
      <c r="C342" s="80"/>
      <c r="D342" s="68"/>
      <c r="E342" s="68"/>
      <c r="F342" s="68"/>
      <c r="G342" s="68"/>
      <c r="H342" s="84"/>
      <c r="I342" s="85"/>
      <c r="J342" s="68"/>
      <c r="K342" s="68"/>
      <c r="L342" s="68"/>
      <c r="M342" s="84"/>
      <c r="N342" s="85"/>
      <c r="O342" s="68"/>
      <c r="P342" s="68"/>
      <c r="Q342" s="68"/>
      <c r="R342" s="84"/>
    </row>
    <row r="343" spans="1:18" ht="11.25">
      <c r="A343" s="35"/>
      <c r="B343" s="42"/>
      <c r="C343" s="80"/>
      <c r="D343" s="68"/>
      <c r="E343" s="68"/>
      <c r="F343" s="68"/>
      <c r="G343" s="68"/>
      <c r="H343" s="84"/>
      <c r="I343" s="85"/>
      <c r="J343" s="68"/>
      <c r="K343" s="68"/>
      <c r="L343" s="68"/>
      <c r="M343" s="84"/>
      <c r="N343" s="85"/>
      <c r="O343" s="68"/>
      <c r="P343" s="68"/>
      <c r="Q343" s="68"/>
      <c r="R343" s="84"/>
    </row>
    <row r="344" spans="1:19" s="140" customFormat="1" ht="11.25">
      <c r="A344" s="137"/>
      <c r="B344" s="127" t="str">
        <f>B350&amp;" "&amp;"Municipalities"</f>
        <v>Bojanala Platinum Municipalities</v>
      </c>
      <c r="C344" s="138"/>
      <c r="D344" s="128"/>
      <c r="E344" s="128"/>
      <c r="F344" s="128"/>
      <c r="G344" s="128"/>
      <c r="H344" s="129"/>
      <c r="I344" s="130"/>
      <c r="J344" s="128"/>
      <c r="K344" s="128"/>
      <c r="L344" s="128"/>
      <c r="M344" s="129"/>
      <c r="N344" s="130"/>
      <c r="O344" s="128"/>
      <c r="P344" s="128"/>
      <c r="Q344" s="128"/>
      <c r="R344" s="129"/>
      <c r="S344" s="139"/>
    </row>
    <row r="345" spans="1:19" ht="11.25">
      <c r="A345" s="35" t="s">
        <v>28</v>
      </c>
      <c r="B345" s="36" t="s">
        <v>585</v>
      </c>
      <c r="C345" s="83" t="s">
        <v>348</v>
      </c>
      <c r="D345" s="68">
        <v>0.06</v>
      </c>
      <c r="E345" s="68">
        <v>0</v>
      </c>
      <c r="F345" s="68">
        <v>0.1667</v>
      </c>
      <c r="G345" s="68">
        <v>0</v>
      </c>
      <c r="H345" s="84">
        <v>0.0714</v>
      </c>
      <c r="I345" s="85">
        <v>0</v>
      </c>
      <c r="J345" s="68">
        <v>0</v>
      </c>
      <c r="K345" s="68">
        <v>0</v>
      </c>
      <c r="L345" s="68">
        <v>0</v>
      </c>
      <c r="M345" s="84">
        <v>0</v>
      </c>
      <c r="N345" s="85">
        <v>0</v>
      </c>
      <c r="O345" s="68">
        <v>0</v>
      </c>
      <c r="P345" s="68">
        <v>0</v>
      </c>
      <c r="Q345" s="68">
        <v>0</v>
      </c>
      <c r="R345" s="84">
        <v>0</v>
      </c>
      <c r="S345" s="49">
        <f t="shared" si="11"/>
        <v>1</v>
      </c>
    </row>
    <row r="346" spans="1:19" ht="11.25">
      <c r="A346" s="35" t="s">
        <v>28</v>
      </c>
      <c r="B346" s="36" t="s">
        <v>586</v>
      </c>
      <c r="C346" s="83" t="s">
        <v>349</v>
      </c>
      <c r="D346" s="68">
        <v>0.061</v>
      </c>
      <c r="E346" s="68">
        <v>0.204</v>
      </c>
      <c r="F346" s="68">
        <v>0.2</v>
      </c>
      <c r="G346" s="68">
        <v>0</v>
      </c>
      <c r="H346" s="84">
        <v>0</v>
      </c>
      <c r="I346" s="85">
        <v>0.0608</v>
      </c>
      <c r="J346" s="68">
        <v>0.2038</v>
      </c>
      <c r="K346" s="68">
        <v>0.2</v>
      </c>
      <c r="L346" s="68">
        <v>0</v>
      </c>
      <c r="M346" s="84">
        <v>0</v>
      </c>
      <c r="N346" s="85">
        <v>0.0608</v>
      </c>
      <c r="O346" s="68">
        <v>0.2038</v>
      </c>
      <c r="P346" s="68">
        <v>0.2</v>
      </c>
      <c r="Q346" s="68">
        <v>0</v>
      </c>
      <c r="R346" s="84">
        <v>0</v>
      </c>
      <c r="S346" s="49">
        <f t="shared" si="11"/>
        <v>1</v>
      </c>
    </row>
    <row r="347" spans="1:19" ht="11.25">
      <c r="A347" s="35" t="s">
        <v>28</v>
      </c>
      <c r="B347" s="36" t="s">
        <v>194</v>
      </c>
      <c r="C347" s="83" t="s">
        <v>195</v>
      </c>
      <c r="D347" s="68">
        <v>0.06</v>
      </c>
      <c r="E347" s="68">
        <v>0.204</v>
      </c>
      <c r="F347" s="68">
        <v>0.1</v>
      </c>
      <c r="G347" s="68">
        <v>0.09</v>
      </c>
      <c r="H347" s="84">
        <v>0.09</v>
      </c>
      <c r="I347" s="85">
        <v>0</v>
      </c>
      <c r="J347" s="68">
        <v>0</v>
      </c>
      <c r="K347" s="68">
        <v>0</v>
      </c>
      <c r="L347" s="68">
        <v>0</v>
      </c>
      <c r="M347" s="84">
        <v>0</v>
      </c>
      <c r="N347" s="85">
        <v>0</v>
      </c>
      <c r="O347" s="68">
        <v>0</v>
      </c>
      <c r="P347" s="68">
        <v>0</v>
      </c>
      <c r="Q347" s="68">
        <v>0</v>
      </c>
      <c r="R347" s="84">
        <v>0</v>
      </c>
      <c r="S347" s="49">
        <f t="shared" si="11"/>
        <v>1</v>
      </c>
    </row>
    <row r="348" spans="1:19" ht="11.25">
      <c r="A348" s="35" t="s">
        <v>28</v>
      </c>
      <c r="B348" s="36" t="s">
        <v>587</v>
      </c>
      <c r="C348" s="83" t="s">
        <v>350</v>
      </c>
      <c r="D348" s="68">
        <v>0.05</v>
      </c>
      <c r="E348" s="68">
        <v>0.204</v>
      </c>
      <c r="F348" s="68">
        <v>0.048</v>
      </c>
      <c r="G348" s="68">
        <v>0.048</v>
      </c>
      <c r="H348" s="84">
        <v>0.048</v>
      </c>
      <c r="I348" s="85">
        <v>0.06</v>
      </c>
      <c r="J348" s="68">
        <v>0.22</v>
      </c>
      <c r="K348" s="68">
        <v>0.0601</v>
      </c>
      <c r="L348" s="68">
        <v>0.0597</v>
      </c>
      <c r="M348" s="84">
        <v>0.059</v>
      </c>
      <c r="N348" s="85">
        <v>0.08</v>
      </c>
      <c r="O348" s="68">
        <v>0.22</v>
      </c>
      <c r="P348" s="68">
        <v>0.0801</v>
      </c>
      <c r="Q348" s="68">
        <v>0.0805</v>
      </c>
      <c r="R348" s="84">
        <v>0.0787</v>
      </c>
      <c r="S348" s="49">
        <f t="shared" si="11"/>
        <v>1</v>
      </c>
    </row>
    <row r="349" spans="1:19" ht="11.25">
      <c r="A349" s="35" t="s">
        <v>28</v>
      </c>
      <c r="B349" s="36" t="s">
        <v>588</v>
      </c>
      <c r="C349" s="83" t="s">
        <v>351</v>
      </c>
      <c r="D349" s="68">
        <v>0.06</v>
      </c>
      <c r="E349" s="68">
        <v>0</v>
      </c>
      <c r="F349" s="68">
        <v>0.1006</v>
      </c>
      <c r="G349" s="68">
        <v>0.1953</v>
      </c>
      <c r="H349" s="84">
        <v>0.0599</v>
      </c>
      <c r="I349" s="85">
        <v>0.06</v>
      </c>
      <c r="J349" s="68">
        <v>0</v>
      </c>
      <c r="K349" s="68">
        <v>0.06</v>
      </c>
      <c r="L349" s="68">
        <v>0.0599</v>
      </c>
      <c r="M349" s="84">
        <v>0.057</v>
      </c>
      <c r="N349" s="85">
        <v>0.0601</v>
      </c>
      <c r="O349" s="68">
        <v>0</v>
      </c>
      <c r="P349" s="68">
        <v>0.06</v>
      </c>
      <c r="Q349" s="68">
        <v>0.0603</v>
      </c>
      <c r="R349" s="84">
        <v>0.0572</v>
      </c>
      <c r="S349" s="49">
        <f t="shared" si="11"/>
        <v>1</v>
      </c>
    </row>
    <row r="350" spans="1:19" ht="11.25">
      <c r="A350" s="35" t="s">
        <v>38</v>
      </c>
      <c r="B350" s="36" t="s">
        <v>589</v>
      </c>
      <c r="C350" s="83" t="s">
        <v>352</v>
      </c>
      <c r="D350" s="68" t="s">
        <v>634</v>
      </c>
      <c r="E350" s="68" t="s">
        <v>634</v>
      </c>
      <c r="F350" s="68" t="s">
        <v>634</v>
      </c>
      <c r="G350" s="68" t="s">
        <v>634</v>
      </c>
      <c r="H350" s="84" t="s">
        <v>634</v>
      </c>
      <c r="I350" s="85" t="s">
        <v>634</v>
      </c>
      <c r="J350" s="68" t="s">
        <v>634</v>
      </c>
      <c r="K350" s="68" t="s">
        <v>634</v>
      </c>
      <c r="L350" s="68" t="s">
        <v>634</v>
      </c>
      <c r="M350" s="84" t="s">
        <v>634</v>
      </c>
      <c r="N350" s="85" t="s">
        <v>634</v>
      </c>
      <c r="O350" s="68" t="s">
        <v>634</v>
      </c>
      <c r="P350" s="68" t="s">
        <v>634</v>
      </c>
      <c r="Q350" s="68" t="s">
        <v>634</v>
      </c>
      <c r="R350" s="84" t="s">
        <v>634</v>
      </c>
      <c r="S350" s="49">
        <f t="shared" si="11"/>
        <v>1</v>
      </c>
    </row>
    <row r="351" spans="1:18" ht="11.25">
      <c r="A351" s="35"/>
      <c r="B351" s="60"/>
      <c r="C351" s="83"/>
      <c r="D351" s="68"/>
      <c r="E351" s="68"/>
      <c r="F351" s="68"/>
      <c r="G351" s="68"/>
      <c r="H351" s="84"/>
      <c r="I351" s="85"/>
      <c r="J351" s="68"/>
      <c r="K351" s="68"/>
      <c r="L351" s="68"/>
      <c r="M351" s="84"/>
      <c r="N351" s="85"/>
      <c r="O351" s="68"/>
      <c r="P351" s="68"/>
      <c r="Q351" s="68"/>
      <c r="R351" s="84"/>
    </row>
    <row r="352" spans="1:19" s="140" customFormat="1" ht="11.25">
      <c r="A352" s="137"/>
      <c r="B352" s="127" t="str">
        <f>B358&amp;" "&amp;"Municipalities"</f>
        <v>Ngaka Modiri Molema Municipalities</v>
      </c>
      <c r="C352" s="138"/>
      <c r="D352" s="128"/>
      <c r="E352" s="128"/>
      <c r="F352" s="128"/>
      <c r="G352" s="128"/>
      <c r="H352" s="129"/>
      <c r="I352" s="130"/>
      <c r="J352" s="128"/>
      <c r="K352" s="128"/>
      <c r="L352" s="128"/>
      <c r="M352" s="129"/>
      <c r="N352" s="130"/>
      <c r="O352" s="128"/>
      <c r="P352" s="128"/>
      <c r="Q352" s="128"/>
      <c r="R352" s="129"/>
      <c r="S352" s="139"/>
    </row>
    <row r="353" spans="1:19" ht="11.25">
      <c r="A353" s="35" t="s">
        <v>28</v>
      </c>
      <c r="B353" s="36" t="s">
        <v>590</v>
      </c>
      <c r="C353" s="83" t="s">
        <v>353</v>
      </c>
      <c r="D353" s="68">
        <v>0</v>
      </c>
      <c r="E353" s="68" t="s">
        <v>634</v>
      </c>
      <c r="F353" s="68" t="s">
        <v>634</v>
      </c>
      <c r="G353" s="68" t="s">
        <v>634</v>
      </c>
      <c r="H353" s="84" t="s">
        <v>634</v>
      </c>
      <c r="I353" s="85">
        <v>0</v>
      </c>
      <c r="J353" s="68" t="s">
        <v>634</v>
      </c>
      <c r="K353" s="68" t="s">
        <v>634</v>
      </c>
      <c r="L353" s="68" t="s">
        <v>634</v>
      </c>
      <c r="M353" s="84" t="s">
        <v>634</v>
      </c>
      <c r="N353" s="85">
        <v>0</v>
      </c>
      <c r="O353" s="68" t="s">
        <v>634</v>
      </c>
      <c r="P353" s="68" t="s">
        <v>634</v>
      </c>
      <c r="Q353" s="68" t="s">
        <v>634</v>
      </c>
      <c r="R353" s="84" t="s">
        <v>634</v>
      </c>
      <c r="S353" s="49">
        <f t="shared" si="11"/>
        <v>1</v>
      </c>
    </row>
    <row r="354" spans="1:19" ht="11.25">
      <c r="A354" s="35" t="s">
        <v>28</v>
      </c>
      <c r="B354" s="36" t="s">
        <v>591</v>
      </c>
      <c r="C354" s="83" t="s">
        <v>354</v>
      </c>
      <c r="D354" s="68">
        <v>0.06</v>
      </c>
      <c r="E354" s="68">
        <v>0.2</v>
      </c>
      <c r="F354" s="68">
        <v>0.06</v>
      </c>
      <c r="G354" s="68">
        <v>0.06</v>
      </c>
      <c r="H354" s="84">
        <v>0.06</v>
      </c>
      <c r="I354" s="85">
        <v>0</v>
      </c>
      <c r="J354" s="68">
        <v>0</v>
      </c>
      <c r="K354" s="68">
        <v>0</v>
      </c>
      <c r="L354" s="68">
        <v>0</v>
      </c>
      <c r="M354" s="84">
        <v>0</v>
      </c>
      <c r="N354" s="85">
        <v>0</v>
      </c>
      <c r="O354" s="68">
        <v>0</v>
      </c>
      <c r="P354" s="68">
        <v>0</v>
      </c>
      <c r="Q354" s="68">
        <v>0</v>
      </c>
      <c r="R354" s="84">
        <v>0</v>
      </c>
      <c r="S354" s="49">
        <f t="shared" si="11"/>
        <v>1</v>
      </c>
    </row>
    <row r="355" spans="1:19" ht="11.25">
      <c r="A355" s="35" t="s">
        <v>28</v>
      </c>
      <c r="B355" s="36" t="s">
        <v>196</v>
      </c>
      <c r="C355" s="83" t="s">
        <v>197</v>
      </c>
      <c r="D355" s="68">
        <v>0.131</v>
      </c>
      <c r="E355" s="68">
        <v>0</v>
      </c>
      <c r="F355" s="68">
        <v>0.18</v>
      </c>
      <c r="G355" s="68">
        <v>0.07</v>
      </c>
      <c r="H355" s="84">
        <v>0.07</v>
      </c>
      <c r="I355" s="85">
        <v>0</v>
      </c>
      <c r="J355" s="68">
        <v>0</v>
      </c>
      <c r="K355" s="68">
        <v>0</v>
      </c>
      <c r="L355" s="68">
        <v>0</v>
      </c>
      <c r="M355" s="84">
        <v>0</v>
      </c>
      <c r="N355" s="85">
        <v>0</v>
      </c>
      <c r="O355" s="68">
        <v>0</v>
      </c>
      <c r="P355" s="68">
        <v>0</v>
      </c>
      <c r="Q355" s="68">
        <v>0</v>
      </c>
      <c r="R355" s="84">
        <v>0</v>
      </c>
      <c r="S355" s="49">
        <f t="shared" si="11"/>
        <v>1</v>
      </c>
    </row>
    <row r="356" spans="1:19" ht="11.25">
      <c r="A356" s="35" t="s">
        <v>28</v>
      </c>
      <c r="B356" s="36" t="s">
        <v>592</v>
      </c>
      <c r="C356" s="83" t="s">
        <v>355</v>
      </c>
      <c r="D356" s="68">
        <v>0.22</v>
      </c>
      <c r="E356" s="68" t="s">
        <v>638</v>
      </c>
      <c r="F356" s="68">
        <v>0.3</v>
      </c>
      <c r="G356" s="68">
        <v>0</v>
      </c>
      <c r="H356" s="84">
        <v>0</v>
      </c>
      <c r="I356" s="85">
        <v>0</v>
      </c>
      <c r="J356" s="68">
        <v>0</v>
      </c>
      <c r="K356" s="68">
        <v>0</v>
      </c>
      <c r="L356" s="68">
        <v>0</v>
      </c>
      <c r="M356" s="84">
        <v>0</v>
      </c>
      <c r="N356" s="85">
        <v>0</v>
      </c>
      <c r="O356" s="68">
        <v>0</v>
      </c>
      <c r="P356" s="68">
        <v>0</v>
      </c>
      <c r="Q356" s="68">
        <v>0</v>
      </c>
      <c r="R356" s="84">
        <v>0</v>
      </c>
      <c r="S356" s="49">
        <f t="shared" si="11"/>
        <v>1</v>
      </c>
    </row>
    <row r="357" spans="1:19" ht="11.25">
      <c r="A357" s="35" t="s">
        <v>28</v>
      </c>
      <c r="B357" s="36" t="s">
        <v>593</v>
      </c>
      <c r="C357" s="83" t="s">
        <v>356</v>
      </c>
      <c r="D357" s="68">
        <v>0.06</v>
      </c>
      <c r="E357" s="68">
        <v>0.405</v>
      </c>
      <c r="F357" s="68">
        <v>0.318</v>
      </c>
      <c r="G357" s="68">
        <v>0.6037</v>
      </c>
      <c r="H357" s="84">
        <v>0.3117</v>
      </c>
      <c r="I357" s="85">
        <v>0.06</v>
      </c>
      <c r="J357" s="68">
        <v>0.0599</v>
      </c>
      <c r="K357" s="68">
        <v>0.06</v>
      </c>
      <c r="L357" s="68">
        <v>0.0601</v>
      </c>
      <c r="M357" s="84">
        <v>0.0598</v>
      </c>
      <c r="N357" s="85">
        <v>0.06</v>
      </c>
      <c r="O357" s="68">
        <v>0.06</v>
      </c>
      <c r="P357" s="68">
        <v>0.0601</v>
      </c>
      <c r="Q357" s="68">
        <v>0.06</v>
      </c>
      <c r="R357" s="84">
        <v>0.0603</v>
      </c>
      <c r="S357" s="49">
        <f t="shared" si="11"/>
        <v>1</v>
      </c>
    </row>
    <row r="358" spans="1:19" ht="11.25">
      <c r="A358" s="35" t="s">
        <v>38</v>
      </c>
      <c r="B358" s="36" t="s">
        <v>594</v>
      </c>
      <c r="C358" s="83" t="s">
        <v>357</v>
      </c>
      <c r="D358" s="68" t="s">
        <v>634</v>
      </c>
      <c r="E358" s="68" t="s">
        <v>634</v>
      </c>
      <c r="F358" s="68" t="s">
        <v>634</v>
      </c>
      <c r="G358" s="68" t="s">
        <v>634</v>
      </c>
      <c r="H358" s="84" t="s">
        <v>634</v>
      </c>
      <c r="I358" s="85" t="s">
        <v>634</v>
      </c>
      <c r="J358" s="68" t="s">
        <v>634</v>
      </c>
      <c r="K358" s="68" t="s">
        <v>634</v>
      </c>
      <c r="L358" s="68" t="s">
        <v>634</v>
      </c>
      <c r="M358" s="84" t="s">
        <v>634</v>
      </c>
      <c r="N358" s="85" t="s">
        <v>634</v>
      </c>
      <c r="O358" s="68" t="s">
        <v>634</v>
      </c>
      <c r="P358" s="68" t="s">
        <v>634</v>
      </c>
      <c r="Q358" s="68" t="s">
        <v>634</v>
      </c>
      <c r="R358" s="84" t="s">
        <v>634</v>
      </c>
      <c r="S358" s="49">
        <f t="shared" si="11"/>
        <v>1</v>
      </c>
    </row>
    <row r="359" spans="1:18" ht="11.25">
      <c r="A359" s="35"/>
      <c r="B359" s="36"/>
      <c r="C359" s="83"/>
      <c r="D359" s="68"/>
      <c r="E359" s="68"/>
      <c r="F359" s="68"/>
      <c r="G359" s="68"/>
      <c r="H359" s="84"/>
      <c r="I359" s="85"/>
      <c r="J359" s="68"/>
      <c r="K359" s="68"/>
      <c r="L359" s="68"/>
      <c r="M359" s="84"/>
      <c r="N359" s="85"/>
      <c r="O359" s="68"/>
      <c r="P359" s="68"/>
      <c r="Q359" s="68"/>
      <c r="R359" s="84"/>
    </row>
    <row r="360" spans="1:19" s="140" customFormat="1" ht="15.75" customHeight="1">
      <c r="A360" s="137"/>
      <c r="B360" s="127" t="str">
        <f>B366&amp;" "&amp;"Municipalities"</f>
        <v>Dr Ruth Segomotsi Mompati Municipalities</v>
      </c>
      <c r="C360" s="138"/>
      <c r="D360" s="128"/>
      <c r="E360" s="128"/>
      <c r="F360" s="128"/>
      <c r="G360" s="128"/>
      <c r="H360" s="129"/>
      <c r="I360" s="130"/>
      <c r="J360" s="128"/>
      <c r="K360" s="128"/>
      <c r="L360" s="128"/>
      <c r="M360" s="129"/>
      <c r="N360" s="130"/>
      <c r="O360" s="128"/>
      <c r="P360" s="128"/>
      <c r="Q360" s="128"/>
      <c r="R360" s="129"/>
      <c r="S360" s="139"/>
    </row>
    <row r="361" spans="1:19" ht="11.25">
      <c r="A361" s="35" t="s">
        <v>28</v>
      </c>
      <c r="B361" s="36" t="s">
        <v>595</v>
      </c>
      <c r="C361" s="83" t="s">
        <v>358</v>
      </c>
      <c r="D361" s="68">
        <v>0.048</v>
      </c>
      <c r="E361" s="68">
        <v>0.2038</v>
      </c>
      <c r="F361" s="68">
        <v>0.1</v>
      </c>
      <c r="G361" s="68">
        <v>0.1</v>
      </c>
      <c r="H361" s="84">
        <v>0.048</v>
      </c>
      <c r="I361" s="85">
        <v>0.048</v>
      </c>
      <c r="J361" s="68">
        <v>0.048</v>
      </c>
      <c r="K361" s="68">
        <v>0.048</v>
      </c>
      <c r="L361" s="68">
        <v>0.048</v>
      </c>
      <c r="M361" s="84">
        <v>0.048</v>
      </c>
      <c r="N361" s="85">
        <v>0.048</v>
      </c>
      <c r="O361" s="68">
        <v>0.048</v>
      </c>
      <c r="P361" s="68">
        <v>0.048</v>
      </c>
      <c r="Q361" s="68">
        <v>0.048</v>
      </c>
      <c r="R361" s="84">
        <v>0.048</v>
      </c>
      <c r="S361" s="49">
        <f t="shared" si="11"/>
        <v>1</v>
      </c>
    </row>
    <row r="362" spans="1:19" ht="11.25">
      <c r="A362" s="35" t="s">
        <v>28</v>
      </c>
      <c r="B362" s="36" t="s">
        <v>596</v>
      </c>
      <c r="C362" s="83" t="s">
        <v>359</v>
      </c>
      <c r="D362" s="68">
        <v>0.048</v>
      </c>
      <c r="E362" s="68">
        <v>0.2038</v>
      </c>
      <c r="F362" s="68">
        <v>0.1</v>
      </c>
      <c r="G362" s="68">
        <v>0.048</v>
      </c>
      <c r="H362" s="84">
        <v>0.048</v>
      </c>
      <c r="I362" s="85">
        <v>0</v>
      </c>
      <c r="J362" s="68">
        <v>0</v>
      </c>
      <c r="K362" s="68">
        <v>0</v>
      </c>
      <c r="L362" s="68">
        <v>0</v>
      </c>
      <c r="M362" s="84">
        <v>0</v>
      </c>
      <c r="N362" s="85">
        <v>0</v>
      </c>
      <c r="O362" s="68">
        <v>0</v>
      </c>
      <c r="P362" s="68">
        <v>0</v>
      </c>
      <c r="Q362" s="68">
        <v>0</v>
      </c>
      <c r="R362" s="84">
        <v>0</v>
      </c>
      <c r="S362" s="49">
        <f t="shared" si="11"/>
        <v>1</v>
      </c>
    </row>
    <row r="363" spans="1:19" ht="11.25">
      <c r="A363" s="35" t="s">
        <v>28</v>
      </c>
      <c r="B363" s="36" t="s">
        <v>597</v>
      </c>
      <c r="C363" s="83" t="s">
        <v>360</v>
      </c>
      <c r="D363" s="68">
        <v>0</v>
      </c>
      <c r="E363" s="68">
        <v>0.2</v>
      </c>
      <c r="F363" s="68">
        <v>0.06</v>
      </c>
      <c r="G363" s="68">
        <v>0.06</v>
      </c>
      <c r="H363" s="84">
        <v>0.06</v>
      </c>
      <c r="I363" s="85">
        <v>0</v>
      </c>
      <c r="J363" s="68">
        <v>0</v>
      </c>
      <c r="K363" s="68">
        <v>0</v>
      </c>
      <c r="L363" s="68">
        <v>0</v>
      </c>
      <c r="M363" s="84">
        <v>0</v>
      </c>
      <c r="N363" s="85">
        <v>0</v>
      </c>
      <c r="O363" s="68">
        <v>0</v>
      </c>
      <c r="P363" s="68">
        <v>0</v>
      </c>
      <c r="Q363" s="68">
        <v>0</v>
      </c>
      <c r="R363" s="84">
        <v>0</v>
      </c>
      <c r="S363" s="49">
        <f t="shared" si="11"/>
        <v>1</v>
      </c>
    </row>
    <row r="364" spans="1:19" ht="11.25">
      <c r="A364" s="35" t="s">
        <v>28</v>
      </c>
      <c r="B364" s="36" t="s">
        <v>598</v>
      </c>
      <c r="C364" s="83" t="s">
        <v>361</v>
      </c>
      <c r="D364" s="68">
        <v>0.075</v>
      </c>
      <c r="E364" s="68">
        <v>0.22</v>
      </c>
      <c r="F364" s="68">
        <v>0.12</v>
      </c>
      <c r="G364" s="68">
        <v>0.076</v>
      </c>
      <c r="H364" s="84">
        <v>0.075</v>
      </c>
      <c r="I364" s="85">
        <v>0.0952</v>
      </c>
      <c r="J364" s="68">
        <v>0.24</v>
      </c>
      <c r="K364" s="68">
        <v>0.2</v>
      </c>
      <c r="L364" s="68">
        <v>0.0951</v>
      </c>
      <c r="M364" s="84">
        <v>0.0954</v>
      </c>
      <c r="N364" s="85">
        <v>0.105</v>
      </c>
      <c r="O364" s="68">
        <v>0.26</v>
      </c>
      <c r="P364" s="68">
        <v>0.23</v>
      </c>
      <c r="Q364" s="68">
        <v>0.1054</v>
      </c>
      <c r="R364" s="84">
        <v>0.1053</v>
      </c>
      <c r="S364" s="49">
        <f t="shared" si="11"/>
        <v>1</v>
      </c>
    </row>
    <row r="365" spans="1:19" ht="11.25">
      <c r="A365" s="35" t="s">
        <v>28</v>
      </c>
      <c r="B365" s="36" t="s">
        <v>599</v>
      </c>
      <c r="C365" s="83" t="s">
        <v>362</v>
      </c>
      <c r="D365" s="68" t="s">
        <v>634</v>
      </c>
      <c r="E365" s="68" t="s">
        <v>634</v>
      </c>
      <c r="F365" s="68" t="s">
        <v>634</v>
      </c>
      <c r="G365" s="68" t="s">
        <v>634</v>
      </c>
      <c r="H365" s="84" t="s">
        <v>634</v>
      </c>
      <c r="I365" s="85" t="s">
        <v>634</v>
      </c>
      <c r="J365" s="68" t="s">
        <v>634</v>
      </c>
      <c r="K365" s="68" t="s">
        <v>634</v>
      </c>
      <c r="L365" s="68" t="s">
        <v>634</v>
      </c>
      <c r="M365" s="84" t="s">
        <v>634</v>
      </c>
      <c r="N365" s="85" t="s">
        <v>634</v>
      </c>
      <c r="O365" s="68" t="s">
        <v>634</v>
      </c>
      <c r="P365" s="68" t="s">
        <v>634</v>
      </c>
      <c r="Q365" s="68" t="s">
        <v>634</v>
      </c>
      <c r="R365" s="84" t="s">
        <v>634</v>
      </c>
      <c r="S365" s="49">
        <f t="shared" si="11"/>
        <v>1</v>
      </c>
    </row>
    <row r="366" spans="1:19" ht="11.25">
      <c r="A366" s="35" t="s">
        <v>38</v>
      </c>
      <c r="B366" s="36" t="s">
        <v>600</v>
      </c>
      <c r="C366" s="83" t="s">
        <v>198</v>
      </c>
      <c r="D366" s="68" t="s">
        <v>634</v>
      </c>
      <c r="E366" s="68" t="s">
        <v>634</v>
      </c>
      <c r="F366" s="68" t="s">
        <v>634</v>
      </c>
      <c r="G366" s="68" t="s">
        <v>634</v>
      </c>
      <c r="H366" s="84" t="s">
        <v>634</v>
      </c>
      <c r="I366" s="85" t="s">
        <v>634</v>
      </c>
      <c r="J366" s="68" t="s">
        <v>634</v>
      </c>
      <c r="K366" s="68" t="s">
        <v>634</v>
      </c>
      <c r="L366" s="68" t="s">
        <v>634</v>
      </c>
      <c r="M366" s="84" t="s">
        <v>634</v>
      </c>
      <c r="N366" s="85" t="s">
        <v>634</v>
      </c>
      <c r="O366" s="68" t="s">
        <v>634</v>
      </c>
      <c r="P366" s="68" t="s">
        <v>634</v>
      </c>
      <c r="Q366" s="68" t="s">
        <v>634</v>
      </c>
      <c r="R366" s="84" t="s">
        <v>634</v>
      </c>
      <c r="S366" s="49">
        <f t="shared" si="11"/>
        <v>1</v>
      </c>
    </row>
    <row r="367" spans="1:18" ht="11.25">
      <c r="A367" s="35"/>
      <c r="B367" s="60"/>
      <c r="C367" s="83"/>
      <c r="D367" s="68"/>
      <c r="E367" s="68"/>
      <c r="F367" s="68"/>
      <c r="G367" s="68"/>
      <c r="H367" s="84"/>
      <c r="I367" s="85"/>
      <c r="J367" s="68"/>
      <c r="K367" s="68"/>
      <c r="L367" s="68"/>
      <c r="M367" s="84"/>
      <c r="N367" s="85"/>
      <c r="O367" s="68"/>
      <c r="P367" s="68"/>
      <c r="Q367" s="68"/>
      <c r="R367" s="84"/>
    </row>
    <row r="368" spans="1:19" s="140" customFormat="1" ht="11.25">
      <c r="A368" s="137"/>
      <c r="B368" s="127" t="str">
        <f>B373&amp;" "&amp;"Municipalities"</f>
        <v>Dr Kenneth Kaunda Municipalities</v>
      </c>
      <c r="C368" s="138"/>
      <c r="D368" s="128"/>
      <c r="E368" s="128"/>
      <c r="F368" s="128"/>
      <c r="G368" s="128"/>
      <c r="H368" s="129"/>
      <c r="I368" s="130"/>
      <c r="J368" s="128"/>
      <c r="K368" s="128"/>
      <c r="L368" s="128"/>
      <c r="M368" s="129"/>
      <c r="N368" s="130"/>
      <c r="O368" s="128"/>
      <c r="P368" s="128"/>
      <c r="Q368" s="128"/>
      <c r="R368" s="129"/>
      <c r="S368" s="139"/>
    </row>
    <row r="369" spans="1:19" ht="11.25">
      <c r="A369" s="35" t="s">
        <v>28</v>
      </c>
      <c r="B369" s="36" t="s">
        <v>601</v>
      </c>
      <c r="C369" s="83" t="s">
        <v>363</v>
      </c>
      <c r="D369" s="68">
        <v>0.1</v>
      </c>
      <c r="E369" s="68">
        <v>0.2038</v>
      </c>
      <c r="F369" s="68">
        <v>0.06</v>
      </c>
      <c r="G369" s="68">
        <v>0.06</v>
      </c>
      <c r="H369" s="84">
        <v>0.06</v>
      </c>
      <c r="I369" s="85">
        <v>0.1</v>
      </c>
      <c r="J369" s="68">
        <v>0.2038</v>
      </c>
      <c r="K369" s="68">
        <v>0.06</v>
      </c>
      <c r="L369" s="68">
        <v>0.06</v>
      </c>
      <c r="M369" s="84">
        <v>0.06</v>
      </c>
      <c r="N369" s="85">
        <v>0.1</v>
      </c>
      <c r="O369" s="68">
        <v>0.2038</v>
      </c>
      <c r="P369" s="68">
        <v>0.06</v>
      </c>
      <c r="Q369" s="68">
        <v>0.06</v>
      </c>
      <c r="R369" s="84">
        <v>0.06</v>
      </c>
      <c r="S369" s="49">
        <f t="shared" si="11"/>
        <v>1</v>
      </c>
    </row>
    <row r="370" spans="1:19" ht="11.25">
      <c r="A370" s="35" t="s">
        <v>28</v>
      </c>
      <c r="B370" s="36" t="s">
        <v>602</v>
      </c>
      <c r="C370" s="83" t="s">
        <v>364</v>
      </c>
      <c r="D370" s="68">
        <v>0.34</v>
      </c>
      <c r="E370" s="68">
        <v>0.23</v>
      </c>
      <c r="F370" s="68">
        <v>0.08</v>
      </c>
      <c r="G370" s="68">
        <v>0.06</v>
      </c>
      <c r="H370" s="84">
        <v>0.06</v>
      </c>
      <c r="I370" s="85">
        <v>0.06</v>
      </c>
      <c r="J370" s="68">
        <v>0.28</v>
      </c>
      <c r="K370" s="68">
        <v>0.08</v>
      </c>
      <c r="L370" s="68">
        <v>0.08</v>
      </c>
      <c r="M370" s="84">
        <v>0.06</v>
      </c>
      <c r="N370" s="85">
        <v>0.06</v>
      </c>
      <c r="O370" s="68">
        <v>0.28</v>
      </c>
      <c r="P370" s="68">
        <v>0.08</v>
      </c>
      <c r="Q370" s="68">
        <v>0.08</v>
      </c>
      <c r="R370" s="84">
        <v>0.06</v>
      </c>
      <c r="S370" s="49">
        <f t="shared" si="11"/>
        <v>1</v>
      </c>
    </row>
    <row r="371" spans="1:19" ht="11.25">
      <c r="A371" s="35" t="s">
        <v>28</v>
      </c>
      <c r="B371" s="36" t="s">
        <v>603</v>
      </c>
      <c r="C371" s="83" t="s">
        <v>365</v>
      </c>
      <c r="D371" s="68">
        <v>0.06</v>
      </c>
      <c r="E371" s="68">
        <v>0.15</v>
      </c>
      <c r="F371" s="68">
        <v>0.12</v>
      </c>
      <c r="G371" s="68">
        <v>0.05</v>
      </c>
      <c r="H371" s="84">
        <v>0.05</v>
      </c>
      <c r="I371" s="85">
        <v>0.06</v>
      </c>
      <c r="J371" s="68">
        <v>0.18</v>
      </c>
      <c r="K371" s="68">
        <v>0.11</v>
      </c>
      <c r="L371" s="68">
        <v>0.05</v>
      </c>
      <c r="M371" s="84">
        <v>0.05</v>
      </c>
      <c r="N371" s="85">
        <v>0.06</v>
      </c>
      <c r="O371" s="68">
        <v>0.17</v>
      </c>
      <c r="P371" s="68">
        <v>0.12</v>
      </c>
      <c r="Q371" s="68">
        <v>0.04</v>
      </c>
      <c r="R371" s="84">
        <v>0.04</v>
      </c>
      <c r="S371" s="49">
        <f t="shared" si="11"/>
        <v>1</v>
      </c>
    </row>
    <row r="372" spans="1:19" ht="11.25">
      <c r="A372" s="35" t="s">
        <v>28</v>
      </c>
      <c r="B372" s="36" t="s">
        <v>604</v>
      </c>
      <c r="C372" s="83" t="s">
        <v>366</v>
      </c>
      <c r="D372" s="68">
        <v>0.04</v>
      </c>
      <c r="E372" s="68">
        <v>0.21</v>
      </c>
      <c r="F372" s="68">
        <v>0.08</v>
      </c>
      <c r="G372" s="68">
        <v>0.04</v>
      </c>
      <c r="H372" s="84">
        <v>0.04</v>
      </c>
      <c r="I372" s="85">
        <v>0.05</v>
      </c>
      <c r="J372" s="68">
        <v>0.06</v>
      </c>
      <c r="K372" s="68">
        <v>0.05</v>
      </c>
      <c r="L372" s="68">
        <v>0.05</v>
      </c>
      <c r="M372" s="84">
        <v>0.05</v>
      </c>
      <c r="N372" s="85">
        <v>0.05</v>
      </c>
      <c r="O372" s="68">
        <v>0.06</v>
      </c>
      <c r="P372" s="68">
        <v>0.05</v>
      </c>
      <c r="Q372" s="68">
        <v>0.05</v>
      </c>
      <c r="R372" s="84">
        <v>0.05</v>
      </c>
      <c r="S372" s="49">
        <f t="shared" si="11"/>
        <v>1</v>
      </c>
    </row>
    <row r="373" spans="1:19" ht="11.25">
      <c r="A373" s="35" t="s">
        <v>38</v>
      </c>
      <c r="B373" s="36" t="s">
        <v>605</v>
      </c>
      <c r="C373" s="83" t="s">
        <v>367</v>
      </c>
      <c r="D373" s="68" t="s">
        <v>634</v>
      </c>
      <c r="E373" s="68" t="s">
        <v>634</v>
      </c>
      <c r="F373" s="68" t="s">
        <v>634</v>
      </c>
      <c r="G373" s="68" t="s">
        <v>634</v>
      </c>
      <c r="H373" s="84" t="s">
        <v>634</v>
      </c>
      <c r="I373" s="85" t="s">
        <v>634</v>
      </c>
      <c r="J373" s="68" t="s">
        <v>634</v>
      </c>
      <c r="K373" s="68" t="s">
        <v>634</v>
      </c>
      <c r="L373" s="68" t="s">
        <v>634</v>
      </c>
      <c r="M373" s="84" t="s">
        <v>634</v>
      </c>
      <c r="N373" s="85" t="s">
        <v>634</v>
      </c>
      <c r="O373" s="68" t="s">
        <v>634</v>
      </c>
      <c r="P373" s="68" t="s">
        <v>634</v>
      </c>
      <c r="Q373" s="68" t="s">
        <v>634</v>
      </c>
      <c r="R373" s="84" t="s">
        <v>634</v>
      </c>
      <c r="S373" s="49">
        <f t="shared" si="11"/>
        <v>1</v>
      </c>
    </row>
    <row r="374" spans="1:18" ht="11.25" hidden="1">
      <c r="A374" s="35"/>
      <c r="B374" s="36"/>
      <c r="C374" s="83"/>
      <c r="D374" s="68"/>
      <c r="E374" s="68"/>
      <c r="F374" s="68"/>
      <c r="G374" s="68"/>
      <c r="H374" s="84"/>
      <c r="I374" s="85"/>
      <c r="J374" s="68"/>
      <c r="K374" s="68"/>
      <c r="L374" s="68"/>
      <c r="M374" s="84"/>
      <c r="N374" s="85"/>
      <c r="O374" s="68"/>
      <c r="P374" s="68"/>
      <c r="Q374" s="68"/>
      <c r="R374" s="84"/>
    </row>
    <row r="375" spans="1:19" ht="11.25" hidden="1">
      <c r="A375" s="131">
        <f>COUNTIF(A344:A374,"A")+COUNTIF(A344:A374,"b")+COUNTIF(A344:A374,"c")</f>
        <v>23</v>
      </c>
      <c r="B375" s="42" t="s">
        <v>310</v>
      </c>
      <c r="C375" s="83"/>
      <c r="D375" s="134">
        <f aca="true" t="shared" si="13" ref="D375:R375">IF(ISERROR(AVERAGE(D345:D350,D353:D358,D361:D366,D369:D373)),0,AVERAGE(D345:D350,D353:D358,D361:D366,D369:D373))</f>
        <v>0.08183333333333336</v>
      </c>
      <c r="E375" s="134">
        <f t="shared" si="13"/>
        <v>0.1774</v>
      </c>
      <c r="F375" s="134">
        <f t="shared" si="13"/>
        <v>0.12901764705882357</v>
      </c>
      <c r="G375" s="134">
        <f t="shared" si="13"/>
        <v>0.09182352941176475</v>
      </c>
      <c r="H375" s="135">
        <f t="shared" si="13"/>
        <v>0.06776470588235295</v>
      </c>
      <c r="I375" s="136">
        <f t="shared" si="13"/>
        <v>0.03633333333333334</v>
      </c>
      <c r="J375" s="134">
        <f t="shared" si="13"/>
        <v>0.08797058823529412</v>
      </c>
      <c r="K375" s="134">
        <f t="shared" si="13"/>
        <v>0.05459411764705882</v>
      </c>
      <c r="L375" s="134">
        <f t="shared" si="13"/>
        <v>0.03310588235294118</v>
      </c>
      <c r="M375" s="135">
        <f t="shared" si="13"/>
        <v>0.03171764705882353</v>
      </c>
      <c r="N375" s="136">
        <f t="shared" si="13"/>
        <v>0.037994444444444456</v>
      </c>
      <c r="O375" s="134">
        <f t="shared" si="13"/>
        <v>0.08856470588235295</v>
      </c>
      <c r="P375" s="134">
        <f t="shared" si="13"/>
        <v>0.05812941176470588</v>
      </c>
      <c r="Q375" s="134">
        <f t="shared" si="13"/>
        <v>0.03436470588235294</v>
      </c>
      <c r="R375" s="135">
        <f t="shared" si="13"/>
        <v>0.03291176470588236</v>
      </c>
      <c r="S375" s="49">
        <f t="shared" si="11"/>
        <v>1</v>
      </c>
    </row>
    <row r="376" spans="1:226" s="34" customFormat="1" ht="11.25">
      <c r="A376" s="43"/>
      <c r="B376" s="66" t="s">
        <v>246</v>
      </c>
      <c r="C376" s="86">
        <f>COUNTIF(S345:S373,0)</f>
        <v>0</v>
      </c>
      <c r="D376" s="70"/>
      <c r="E376" s="70"/>
      <c r="F376" s="70"/>
      <c r="G376" s="70"/>
      <c r="H376" s="87"/>
      <c r="I376" s="88"/>
      <c r="J376" s="70"/>
      <c r="K376" s="70"/>
      <c r="L376" s="70"/>
      <c r="M376" s="87"/>
      <c r="N376" s="88"/>
      <c r="O376" s="70"/>
      <c r="P376" s="70"/>
      <c r="Q376" s="70"/>
      <c r="R376" s="87"/>
      <c r="S376" s="49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</row>
    <row r="377" spans="1:18" ht="11.25">
      <c r="A377" s="147"/>
      <c r="B377" s="62"/>
      <c r="C377" s="90"/>
      <c r="D377" s="68"/>
      <c r="E377" s="68"/>
      <c r="F377" s="68"/>
      <c r="G377" s="68"/>
      <c r="H377" s="84"/>
      <c r="I377" s="85"/>
      <c r="J377" s="68"/>
      <c r="K377" s="68"/>
      <c r="L377" s="68"/>
      <c r="M377" s="84"/>
      <c r="N377" s="85"/>
      <c r="O377" s="68"/>
      <c r="P377" s="68"/>
      <c r="Q377" s="68"/>
      <c r="R377" s="84"/>
    </row>
    <row r="378" spans="1:18" ht="11.25">
      <c r="A378" s="35"/>
      <c r="B378" s="42" t="s">
        <v>199</v>
      </c>
      <c r="C378" s="80"/>
      <c r="D378" s="68"/>
      <c r="E378" s="68"/>
      <c r="F378" s="68"/>
      <c r="G378" s="68"/>
      <c r="H378" s="84"/>
      <c r="I378" s="85"/>
      <c r="J378" s="68"/>
      <c r="K378" s="68"/>
      <c r="L378" s="68"/>
      <c r="M378" s="84"/>
      <c r="N378" s="85"/>
      <c r="O378" s="68"/>
      <c r="P378" s="68"/>
      <c r="Q378" s="68"/>
      <c r="R378" s="84"/>
    </row>
    <row r="379" spans="1:18" ht="11.25">
      <c r="A379" s="35"/>
      <c r="B379" s="42"/>
      <c r="C379" s="80"/>
      <c r="D379" s="71"/>
      <c r="E379" s="71"/>
      <c r="F379" s="71"/>
      <c r="G379" s="71"/>
      <c r="H379" s="84"/>
      <c r="I379" s="92"/>
      <c r="J379" s="71"/>
      <c r="K379" s="71"/>
      <c r="L379" s="71"/>
      <c r="M379" s="84"/>
      <c r="N379" s="92"/>
      <c r="O379" s="71"/>
      <c r="P379" s="71"/>
      <c r="Q379" s="71"/>
      <c r="R379" s="84"/>
    </row>
    <row r="380" spans="1:19" ht="11.25">
      <c r="A380" s="35" t="s">
        <v>25</v>
      </c>
      <c r="B380" s="36" t="s">
        <v>2</v>
      </c>
      <c r="C380" s="83" t="s">
        <v>368</v>
      </c>
      <c r="D380" s="68">
        <v>0.059</v>
      </c>
      <c r="E380" s="68">
        <v>0.1994</v>
      </c>
      <c r="F380" s="68">
        <v>0.0828</v>
      </c>
      <c r="G380" s="68">
        <v>0.0828</v>
      </c>
      <c r="H380" s="84">
        <v>0.055</v>
      </c>
      <c r="I380" s="85">
        <v>0.1</v>
      </c>
      <c r="J380" s="68">
        <v>0.2142</v>
      </c>
      <c r="K380" s="68">
        <v>0.1012</v>
      </c>
      <c r="L380" s="68">
        <v>0.1012</v>
      </c>
      <c r="M380" s="84">
        <v>0.055</v>
      </c>
      <c r="N380" s="85">
        <v>0.054</v>
      </c>
      <c r="O380" s="68">
        <v>0.2042</v>
      </c>
      <c r="P380" s="68">
        <v>0.1025</v>
      </c>
      <c r="Q380" s="68">
        <v>0.1025</v>
      </c>
      <c r="R380" s="84">
        <v>0.054</v>
      </c>
      <c r="S380" s="49">
        <f t="shared" si="11"/>
        <v>1</v>
      </c>
    </row>
    <row r="381" spans="1:18" ht="11.25">
      <c r="A381" s="35"/>
      <c r="B381" s="36"/>
      <c r="C381" s="83"/>
      <c r="D381" s="68"/>
      <c r="E381" s="68"/>
      <c r="F381" s="68"/>
      <c r="G381" s="68"/>
      <c r="H381" s="84"/>
      <c r="I381" s="85"/>
      <c r="J381" s="68"/>
      <c r="K381" s="68"/>
      <c r="L381" s="68"/>
      <c r="M381" s="84"/>
      <c r="N381" s="85"/>
      <c r="O381" s="68"/>
      <c r="P381" s="68"/>
      <c r="Q381" s="68"/>
      <c r="R381" s="84"/>
    </row>
    <row r="382" spans="1:18" ht="11.25">
      <c r="A382" s="35"/>
      <c r="B382" s="127" t="str">
        <f>B388&amp;" "&amp;"Municipalities"</f>
        <v>West Coast Municipalities</v>
      </c>
      <c r="C382" s="83"/>
      <c r="D382" s="128"/>
      <c r="E382" s="128"/>
      <c r="F382" s="128"/>
      <c r="G382" s="128"/>
      <c r="H382" s="129"/>
      <c r="I382" s="130"/>
      <c r="J382" s="128"/>
      <c r="K382" s="128"/>
      <c r="L382" s="128"/>
      <c r="M382" s="129"/>
      <c r="N382" s="130"/>
      <c r="O382" s="128"/>
      <c r="P382" s="128"/>
      <c r="Q382" s="128"/>
      <c r="R382" s="129"/>
    </row>
    <row r="383" spans="1:19" ht="11.25">
      <c r="A383" s="35" t="s">
        <v>28</v>
      </c>
      <c r="B383" s="36" t="s">
        <v>606</v>
      </c>
      <c r="C383" s="83" t="s">
        <v>202</v>
      </c>
      <c r="D383" s="68">
        <v>0.06</v>
      </c>
      <c r="E383" s="68">
        <v>0.2038</v>
      </c>
      <c r="F383" s="68">
        <v>0.06</v>
      </c>
      <c r="G383" s="68">
        <v>0.06</v>
      </c>
      <c r="H383" s="84">
        <v>0.16</v>
      </c>
      <c r="I383" s="85">
        <v>0.059</v>
      </c>
      <c r="J383" s="68">
        <v>0.2</v>
      </c>
      <c r="K383" s="68">
        <v>0.059</v>
      </c>
      <c r="L383" s="68">
        <v>0.059</v>
      </c>
      <c r="M383" s="84">
        <v>0.1</v>
      </c>
      <c r="N383" s="85">
        <v>0.061</v>
      </c>
      <c r="O383" s="68">
        <v>0.2</v>
      </c>
      <c r="P383" s="68">
        <v>0.061</v>
      </c>
      <c r="Q383" s="68">
        <v>0.061</v>
      </c>
      <c r="R383" s="84">
        <v>0.12</v>
      </c>
      <c r="S383" s="49">
        <f t="shared" si="11"/>
        <v>1</v>
      </c>
    </row>
    <row r="384" spans="1:19" ht="11.25">
      <c r="A384" s="35" t="s">
        <v>28</v>
      </c>
      <c r="B384" s="36" t="s">
        <v>607</v>
      </c>
      <c r="C384" s="83" t="s">
        <v>203</v>
      </c>
      <c r="D384" s="68">
        <v>0.08</v>
      </c>
      <c r="E384" s="68">
        <v>0.23</v>
      </c>
      <c r="F384" s="68">
        <v>0.06</v>
      </c>
      <c r="G384" s="68">
        <v>0.065</v>
      </c>
      <c r="H384" s="84">
        <v>0.1109</v>
      </c>
      <c r="I384" s="85">
        <v>0.0805</v>
      </c>
      <c r="J384" s="68">
        <v>0.23</v>
      </c>
      <c r="K384" s="68">
        <v>0.05</v>
      </c>
      <c r="L384" s="68">
        <v>0.065</v>
      </c>
      <c r="M384" s="84">
        <v>0.065</v>
      </c>
      <c r="N384" s="85">
        <v>0.0804</v>
      </c>
      <c r="O384" s="68">
        <v>0.23</v>
      </c>
      <c r="P384" s="68">
        <v>0.05</v>
      </c>
      <c r="Q384" s="68">
        <v>0.065</v>
      </c>
      <c r="R384" s="84">
        <v>0.065</v>
      </c>
      <c r="S384" s="49">
        <f t="shared" si="11"/>
        <v>1</v>
      </c>
    </row>
    <row r="385" spans="1:19" ht="11.25">
      <c r="A385" s="35" t="s">
        <v>28</v>
      </c>
      <c r="B385" s="36" t="s">
        <v>608</v>
      </c>
      <c r="C385" s="83" t="s">
        <v>204</v>
      </c>
      <c r="D385" s="68">
        <v>0.0873</v>
      </c>
      <c r="E385" s="68">
        <v>0.2227</v>
      </c>
      <c r="F385" s="68">
        <v>0.0487</v>
      </c>
      <c r="G385" s="68">
        <v>0.08</v>
      </c>
      <c r="H385" s="84">
        <v>0.08</v>
      </c>
      <c r="I385" s="85">
        <v>0.09</v>
      </c>
      <c r="J385" s="68">
        <v>0.19</v>
      </c>
      <c r="K385" s="68">
        <v>0.07</v>
      </c>
      <c r="L385" s="68">
        <v>0.08</v>
      </c>
      <c r="M385" s="84">
        <v>0.08</v>
      </c>
      <c r="N385" s="85">
        <v>0.09</v>
      </c>
      <c r="O385" s="68">
        <v>0.18</v>
      </c>
      <c r="P385" s="68">
        <v>0.08</v>
      </c>
      <c r="Q385" s="68">
        <v>0.06</v>
      </c>
      <c r="R385" s="84">
        <v>0.06</v>
      </c>
      <c r="S385" s="49">
        <f t="shared" si="11"/>
        <v>1</v>
      </c>
    </row>
    <row r="386" spans="1:19" ht="11.25">
      <c r="A386" s="35" t="s">
        <v>28</v>
      </c>
      <c r="B386" s="36" t="s">
        <v>609</v>
      </c>
      <c r="C386" s="83" t="s">
        <v>205</v>
      </c>
      <c r="D386" s="68">
        <v>0.05</v>
      </c>
      <c r="E386" s="68">
        <v>0.2038</v>
      </c>
      <c r="F386" s="68">
        <v>0.05</v>
      </c>
      <c r="G386" s="68">
        <v>0.09</v>
      </c>
      <c r="H386" s="84">
        <v>0.1</v>
      </c>
      <c r="I386" s="85">
        <v>0.086</v>
      </c>
      <c r="J386" s="68">
        <v>0.232</v>
      </c>
      <c r="K386" s="68">
        <v>0.289</v>
      </c>
      <c r="L386" s="68">
        <v>0.087</v>
      </c>
      <c r="M386" s="84">
        <v>0.091</v>
      </c>
      <c r="N386" s="85">
        <v>0.086</v>
      </c>
      <c r="O386" s="68">
        <v>0.232</v>
      </c>
      <c r="P386" s="68">
        <v>0.1</v>
      </c>
      <c r="Q386" s="68">
        <v>0.087</v>
      </c>
      <c r="R386" s="84">
        <v>0.091</v>
      </c>
      <c r="S386" s="49">
        <f t="shared" si="11"/>
        <v>1</v>
      </c>
    </row>
    <row r="387" spans="1:19" ht="11.25">
      <c r="A387" s="35" t="s">
        <v>28</v>
      </c>
      <c r="B387" s="36" t="s">
        <v>610</v>
      </c>
      <c r="C387" s="83" t="s">
        <v>206</v>
      </c>
      <c r="D387" s="68">
        <v>0.0693</v>
      </c>
      <c r="E387" s="68">
        <v>0.22</v>
      </c>
      <c r="F387" s="68">
        <v>0.0979</v>
      </c>
      <c r="G387" s="68">
        <v>0.1495</v>
      </c>
      <c r="H387" s="84">
        <v>0.12</v>
      </c>
      <c r="I387" s="85">
        <v>0.0799</v>
      </c>
      <c r="J387" s="68">
        <v>0.2227</v>
      </c>
      <c r="K387" s="68">
        <v>0.128</v>
      </c>
      <c r="L387" s="68">
        <v>0.113</v>
      </c>
      <c r="M387" s="84">
        <v>0.094</v>
      </c>
      <c r="N387" s="85">
        <v>0.0824</v>
      </c>
      <c r="O387" s="68">
        <v>0.2279</v>
      </c>
      <c r="P387" s="68">
        <v>0.0988</v>
      </c>
      <c r="Q387" s="68">
        <v>0.2233</v>
      </c>
      <c r="R387" s="84">
        <v>0.1238</v>
      </c>
      <c r="S387" s="49">
        <f t="shared" si="11"/>
        <v>1</v>
      </c>
    </row>
    <row r="388" spans="1:19" ht="11.25">
      <c r="A388" s="35" t="s">
        <v>38</v>
      </c>
      <c r="B388" s="36" t="s">
        <v>611</v>
      </c>
      <c r="C388" s="83" t="s">
        <v>207</v>
      </c>
      <c r="D388" s="68">
        <v>0</v>
      </c>
      <c r="E388" s="68">
        <v>0</v>
      </c>
      <c r="F388" s="68">
        <v>0.052</v>
      </c>
      <c r="G388" s="68">
        <v>0</v>
      </c>
      <c r="H388" s="84">
        <v>0</v>
      </c>
      <c r="I388" s="85">
        <v>0</v>
      </c>
      <c r="J388" s="68">
        <v>0</v>
      </c>
      <c r="K388" s="68">
        <v>0.05</v>
      </c>
      <c r="L388" s="68">
        <v>0</v>
      </c>
      <c r="M388" s="84">
        <v>0</v>
      </c>
      <c r="N388" s="85">
        <v>0</v>
      </c>
      <c r="O388" s="68">
        <v>0</v>
      </c>
      <c r="P388" s="68">
        <v>0.131</v>
      </c>
      <c r="Q388" s="68">
        <v>0</v>
      </c>
      <c r="R388" s="84">
        <v>0</v>
      </c>
      <c r="S388" s="49">
        <f t="shared" si="11"/>
        <v>1</v>
      </c>
    </row>
    <row r="389" spans="1:18" ht="11.25">
      <c r="A389" s="35"/>
      <c r="B389" s="60"/>
      <c r="C389" s="83"/>
      <c r="D389" s="68"/>
      <c r="E389" s="68"/>
      <c r="F389" s="68"/>
      <c r="G389" s="68"/>
      <c r="H389" s="84"/>
      <c r="I389" s="85"/>
      <c r="J389" s="68"/>
      <c r="K389" s="68"/>
      <c r="L389" s="68"/>
      <c r="M389" s="84"/>
      <c r="N389" s="85"/>
      <c r="O389" s="68"/>
      <c r="P389" s="68"/>
      <c r="Q389" s="68"/>
      <c r="R389" s="84"/>
    </row>
    <row r="390" spans="1:18" ht="11.25">
      <c r="A390" s="35"/>
      <c r="B390" s="127" t="str">
        <f>B396&amp;" "&amp;"Municipalities"</f>
        <v>Cape Winelands DM Municipalities</v>
      </c>
      <c r="C390" s="83"/>
      <c r="D390" s="128"/>
      <c r="E390" s="128"/>
      <c r="F390" s="128"/>
      <c r="G390" s="128"/>
      <c r="H390" s="129"/>
      <c r="I390" s="130"/>
      <c r="J390" s="128"/>
      <c r="K390" s="128"/>
      <c r="L390" s="128"/>
      <c r="M390" s="129"/>
      <c r="N390" s="130"/>
      <c r="O390" s="128"/>
      <c r="P390" s="128"/>
      <c r="Q390" s="128"/>
      <c r="R390" s="129"/>
    </row>
    <row r="391" spans="1:19" ht="11.25">
      <c r="A391" s="35" t="s">
        <v>28</v>
      </c>
      <c r="B391" s="36" t="s">
        <v>612</v>
      </c>
      <c r="C391" s="83" t="s">
        <v>208</v>
      </c>
      <c r="D391" s="68">
        <v>0.17696690179055877</v>
      </c>
      <c r="E391" s="68">
        <v>0.2</v>
      </c>
      <c r="F391" s="68">
        <v>0.061</v>
      </c>
      <c r="G391" s="68">
        <v>0.108</v>
      </c>
      <c r="H391" s="84">
        <v>0.09</v>
      </c>
      <c r="I391" s="85">
        <v>0.0803079547288109</v>
      </c>
      <c r="J391" s="68">
        <v>0.19999780733051722</v>
      </c>
      <c r="K391" s="68">
        <v>0.04189318110865187</v>
      </c>
      <c r="L391" s="68">
        <v>0.04117236566643398</v>
      </c>
      <c r="M391" s="84">
        <v>0.04125659910056683</v>
      </c>
      <c r="N391" s="85">
        <v>0.05944481191456666</v>
      </c>
      <c r="O391" s="68">
        <v>0.049989108759971056</v>
      </c>
      <c r="P391" s="68">
        <v>0.03943198919286301</v>
      </c>
      <c r="Q391" s="68">
        <v>0.03921849865951738</v>
      </c>
      <c r="R391" s="84">
        <v>0.03917250876314487</v>
      </c>
      <c r="S391" s="49">
        <f aca="true" t="shared" si="14" ref="S391:S419">IF(AND(D391=0,E391=0,F391=0,G391=0,H391=0,I391=0,J391=0,K391=0,L391=0,M391=0,N391=0,O391=0,P391=0,Q391=0,R391=0),0,1)</f>
        <v>1</v>
      </c>
    </row>
    <row r="392" spans="1:19" ht="11.25">
      <c r="A392" s="35" t="s">
        <v>28</v>
      </c>
      <c r="B392" s="36" t="s">
        <v>613</v>
      </c>
      <c r="C392" s="83" t="s">
        <v>209</v>
      </c>
      <c r="D392" s="68">
        <v>0.05</v>
      </c>
      <c r="E392" s="68">
        <v>0.2</v>
      </c>
      <c r="F392" s="68">
        <v>0.1</v>
      </c>
      <c r="G392" s="68">
        <v>0.07</v>
      </c>
      <c r="H392" s="84">
        <v>0.07</v>
      </c>
      <c r="I392" s="85">
        <v>0.05</v>
      </c>
      <c r="J392" s="68" t="s">
        <v>639</v>
      </c>
      <c r="K392" s="68">
        <v>0.1</v>
      </c>
      <c r="L392" s="68">
        <v>0.07</v>
      </c>
      <c r="M392" s="84">
        <v>0.07</v>
      </c>
      <c r="N392" s="85">
        <v>0.055</v>
      </c>
      <c r="O392" s="68">
        <v>0.21</v>
      </c>
      <c r="P392" s="68">
        <v>0.11</v>
      </c>
      <c r="Q392" s="68">
        <v>0.075</v>
      </c>
      <c r="R392" s="84">
        <v>0.075</v>
      </c>
      <c r="S392" s="49">
        <f t="shared" si="14"/>
        <v>1</v>
      </c>
    </row>
    <row r="393" spans="1:19" ht="11.25">
      <c r="A393" s="35" t="s">
        <v>28</v>
      </c>
      <c r="B393" s="36" t="s">
        <v>614</v>
      </c>
      <c r="C393" s="83" t="s">
        <v>210</v>
      </c>
      <c r="D393" s="68">
        <v>0</v>
      </c>
      <c r="E393" s="68">
        <v>0.2038</v>
      </c>
      <c r="F393" s="68">
        <v>0.06</v>
      </c>
      <c r="G393" s="68">
        <v>0.095</v>
      </c>
      <c r="H393" s="84">
        <v>0.1</v>
      </c>
      <c r="I393" s="85">
        <v>0.055</v>
      </c>
      <c r="J393" s="68">
        <v>0.2038</v>
      </c>
      <c r="K393" s="68">
        <v>0.06</v>
      </c>
      <c r="L393" s="68">
        <v>0.095</v>
      </c>
      <c r="M393" s="84">
        <v>0.1</v>
      </c>
      <c r="N393" s="85">
        <v>0.059</v>
      </c>
      <c r="O393" s="68">
        <v>0.2038</v>
      </c>
      <c r="P393" s="68">
        <v>0.06</v>
      </c>
      <c r="Q393" s="68">
        <v>0.095</v>
      </c>
      <c r="R393" s="84">
        <v>0.1</v>
      </c>
      <c r="S393" s="49">
        <f t="shared" si="14"/>
        <v>1</v>
      </c>
    </row>
    <row r="394" spans="1:19" ht="11.25">
      <c r="A394" s="35" t="s">
        <v>28</v>
      </c>
      <c r="B394" s="36" t="s">
        <v>615</v>
      </c>
      <c r="C394" s="83" t="s">
        <v>211</v>
      </c>
      <c r="D394" s="68">
        <v>0.075</v>
      </c>
      <c r="E394" s="68">
        <v>0.205</v>
      </c>
      <c r="F394" s="68">
        <v>0.075</v>
      </c>
      <c r="G394" s="68">
        <v>0.2</v>
      </c>
      <c r="H394" s="84">
        <v>0.078</v>
      </c>
      <c r="I394" s="85">
        <v>0.07</v>
      </c>
      <c r="J394" s="68">
        <v>0.225</v>
      </c>
      <c r="K394" s="68">
        <v>0.07</v>
      </c>
      <c r="L394" s="68">
        <v>0.07</v>
      </c>
      <c r="M394" s="84">
        <v>0.07</v>
      </c>
      <c r="N394" s="85">
        <v>0.07</v>
      </c>
      <c r="O394" s="68">
        <v>0.225</v>
      </c>
      <c r="P394" s="68">
        <v>0.07</v>
      </c>
      <c r="Q394" s="68">
        <v>0.07</v>
      </c>
      <c r="R394" s="84">
        <v>0.07</v>
      </c>
      <c r="S394" s="49">
        <f t="shared" si="14"/>
        <v>1</v>
      </c>
    </row>
    <row r="395" spans="1:19" ht="11.25">
      <c r="A395" s="35" t="s">
        <v>28</v>
      </c>
      <c r="B395" s="36" t="s">
        <v>616</v>
      </c>
      <c r="C395" s="83" t="s">
        <v>212</v>
      </c>
      <c r="D395" s="68">
        <v>-0.3962</v>
      </c>
      <c r="E395" s="68">
        <v>0.25</v>
      </c>
      <c r="F395" s="68">
        <v>0.09</v>
      </c>
      <c r="G395" s="68">
        <v>0.09</v>
      </c>
      <c r="H395" s="84">
        <v>0.09</v>
      </c>
      <c r="I395" s="85">
        <v>0.09</v>
      </c>
      <c r="J395" s="68">
        <v>0.25</v>
      </c>
      <c r="K395" s="68">
        <v>0.09</v>
      </c>
      <c r="L395" s="68">
        <v>0.09</v>
      </c>
      <c r="M395" s="84">
        <v>0.09</v>
      </c>
      <c r="N395" s="85">
        <v>0.09</v>
      </c>
      <c r="O395" s="68">
        <v>0.25</v>
      </c>
      <c r="P395" s="68">
        <v>0.09</v>
      </c>
      <c r="Q395" s="68">
        <v>0.09</v>
      </c>
      <c r="R395" s="84">
        <v>0.09</v>
      </c>
      <c r="S395" s="49">
        <f t="shared" si="14"/>
        <v>1</v>
      </c>
    </row>
    <row r="396" spans="1:19" ht="11.25">
      <c r="A396" s="35" t="s">
        <v>38</v>
      </c>
      <c r="B396" s="36" t="s">
        <v>617</v>
      </c>
      <c r="C396" s="83" t="s">
        <v>213</v>
      </c>
      <c r="D396" s="68">
        <v>0.1527</v>
      </c>
      <c r="E396" s="68" t="s">
        <v>634</v>
      </c>
      <c r="F396" s="68" t="s">
        <v>634</v>
      </c>
      <c r="G396" s="68" t="s">
        <v>634</v>
      </c>
      <c r="H396" s="84" t="s">
        <v>634</v>
      </c>
      <c r="I396" s="85" t="s">
        <v>634</v>
      </c>
      <c r="J396" s="68" t="s">
        <v>634</v>
      </c>
      <c r="K396" s="68" t="s">
        <v>634</v>
      </c>
      <c r="L396" s="68" t="s">
        <v>634</v>
      </c>
      <c r="M396" s="84" t="s">
        <v>634</v>
      </c>
      <c r="N396" s="85" t="s">
        <v>634</v>
      </c>
      <c r="O396" s="68" t="s">
        <v>634</v>
      </c>
      <c r="P396" s="68" t="s">
        <v>634</v>
      </c>
      <c r="Q396" s="68" t="s">
        <v>634</v>
      </c>
      <c r="R396" s="84" t="s">
        <v>634</v>
      </c>
      <c r="S396" s="49">
        <f t="shared" si="14"/>
        <v>1</v>
      </c>
    </row>
    <row r="397" spans="1:18" ht="11.25">
      <c r="A397" s="35"/>
      <c r="B397" s="36"/>
      <c r="C397" s="83"/>
      <c r="D397" s="68"/>
      <c r="E397" s="68"/>
      <c r="F397" s="68"/>
      <c r="G397" s="68"/>
      <c r="H397" s="84"/>
      <c r="I397" s="85"/>
      <c r="J397" s="68"/>
      <c r="K397" s="68"/>
      <c r="L397" s="68"/>
      <c r="M397" s="84"/>
      <c r="N397" s="85"/>
      <c r="O397" s="68"/>
      <c r="P397" s="68"/>
      <c r="Q397" s="68"/>
      <c r="R397" s="84"/>
    </row>
    <row r="398" spans="1:18" ht="11.25">
      <c r="A398" s="35"/>
      <c r="B398" s="127" t="str">
        <f>B403&amp;" "&amp;"Municipalities"</f>
        <v>Overberg Municipalities</v>
      </c>
      <c r="C398" s="83"/>
      <c r="D398" s="128"/>
      <c r="E398" s="128"/>
      <c r="F398" s="128"/>
      <c r="G398" s="128"/>
      <c r="H398" s="129"/>
      <c r="I398" s="130"/>
      <c r="J398" s="128"/>
      <c r="K398" s="128"/>
      <c r="L398" s="128"/>
      <c r="M398" s="129"/>
      <c r="N398" s="130"/>
      <c r="O398" s="128"/>
      <c r="P398" s="128"/>
      <c r="Q398" s="128"/>
      <c r="R398" s="129"/>
    </row>
    <row r="399" spans="1:19" ht="11.25">
      <c r="A399" s="35" t="s">
        <v>28</v>
      </c>
      <c r="B399" s="36" t="s">
        <v>618</v>
      </c>
      <c r="C399" s="83" t="s">
        <v>214</v>
      </c>
      <c r="D399" s="68">
        <v>0.089</v>
      </c>
      <c r="E399" s="68">
        <v>0.21</v>
      </c>
      <c r="F399" s="68">
        <v>0.05</v>
      </c>
      <c r="G399" s="68">
        <v>0.08</v>
      </c>
      <c r="H399" s="84">
        <v>0.089</v>
      </c>
      <c r="I399" s="85">
        <v>0.069</v>
      </c>
      <c r="J399" s="68">
        <v>0.2038</v>
      </c>
      <c r="K399" s="68">
        <v>0.059</v>
      </c>
      <c r="L399" s="68">
        <v>0.06</v>
      </c>
      <c r="M399" s="84">
        <v>0.06</v>
      </c>
      <c r="N399" s="85">
        <v>0.06</v>
      </c>
      <c r="O399" s="68">
        <v>0.21</v>
      </c>
      <c r="P399" s="68">
        <v>0.06</v>
      </c>
      <c r="Q399" s="68">
        <v>0.06</v>
      </c>
      <c r="R399" s="84">
        <v>0.06</v>
      </c>
      <c r="S399" s="49">
        <f t="shared" si="14"/>
        <v>1</v>
      </c>
    </row>
    <row r="400" spans="1:19" ht="11.25">
      <c r="A400" s="35" t="s">
        <v>28</v>
      </c>
      <c r="B400" s="36" t="s">
        <v>619</v>
      </c>
      <c r="C400" s="83" t="s">
        <v>215</v>
      </c>
      <c r="D400" s="68">
        <v>0.204</v>
      </c>
      <c r="E400" s="68">
        <v>0.085</v>
      </c>
      <c r="F400" s="68">
        <v>0.08</v>
      </c>
      <c r="G400" s="68">
        <v>0.08</v>
      </c>
      <c r="H400" s="84">
        <v>0.058608336829412876</v>
      </c>
      <c r="I400" s="85">
        <v>0.17767562957511251</v>
      </c>
      <c r="J400" s="68">
        <v>0.058488335805860145</v>
      </c>
      <c r="K400" s="68">
        <v>0.06774841676114815</v>
      </c>
      <c r="L400" s="68">
        <v>0.06937780088637996</v>
      </c>
      <c r="M400" s="84">
        <v>0.055359786411239086</v>
      </c>
      <c r="N400" s="85">
        <v>0.15832392666396597</v>
      </c>
      <c r="O400" s="68">
        <v>0.06114934740258289</v>
      </c>
      <c r="P400" s="68">
        <v>0.08491898399097948</v>
      </c>
      <c r="Q400" s="68">
        <v>0.10321339350004978</v>
      </c>
      <c r="R400" s="84">
        <v>1</v>
      </c>
      <c r="S400" s="49">
        <f t="shared" si="14"/>
        <v>1</v>
      </c>
    </row>
    <row r="401" spans="1:19" ht="11.25">
      <c r="A401" s="35" t="s">
        <v>28</v>
      </c>
      <c r="B401" s="36" t="s">
        <v>620</v>
      </c>
      <c r="C401" s="83" t="s">
        <v>216</v>
      </c>
      <c r="D401" s="68">
        <v>0.1</v>
      </c>
      <c r="E401" s="68">
        <v>0.2038</v>
      </c>
      <c r="F401" s="68">
        <v>0.1</v>
      </c>
      <c r="G401" s="68">
        <v>0.1</v>
      </c>
      <c r="H401" s="84">
        <v>0.1</v>
      </c>
      <c r="I401" s="85">
        <v>0.07</v>
      </c>
      <c r="J401" s="68">
        <v>0.16</v>
      </c>
      <c r="K401" s="68">
        <v>0.07</v>
      </c>
      <c r="L401" s="68">
        <v>0.1</v>
      </c>
      <c r="M401" s="84">
        <v>0.1</v>
      </c>
      <c r="N401" s="85">
        <v>0.075</v>
      </c>
      <c r="O401" s="68">
        <v>0.16</v>
      </c>
      <c r="P401" s="68">
        <v>0.075</v>
      </c>
      <c r="Q401" s="68">
        <v>0.1</v>
      </c>
      <c r="R401" s="84">
        <v>0.1</v>
      </c>
      <c r="S401" s="49">
        <f t="shared" si="14"/>
        <v>1</v>
      </c>
    </row>
    <row r="402" spans="1:19" ht="11.25">
      <c r="A402" s="35" t="s">
        <v>28</v>
      </c>
      <c r="B402" s="36" t="s">
        <v>621</v>
      </c>
      <c r="C402" s="83" t="s">
        <v>217</v>
      </c>
      <c r="D402" s="68">
        <v>0.07</v>
      </c>
      <c r="E402" s="68">
        <v>0.2038</v>
      </c>
      <c r="F402" s="68">
        <v>0.07</v>
      </c>
      <c r="G402" s="68">
        <v>0.07</v>
      </c>
      <c r="H402" s="84">
        <v>0.07</v>
      </c>
      <c r="I402" s="85">
        <v>0</v>
      </c>
      <c r="J402" s="68">
        <v>0</v>
      </c>
      <c r="K402" s="68">
        <v>0</v>
      </c>
      <c r="L402" s="68">
        <v>0</v>
      </c>
      <c r="M402" s="84">
        <v>0</v>
      </c>
      <c r="N402" s="85">
        <v>0</v>
      </c>
      <c r="O402" s="68">
        <v>0</v>
      </c>
      <c r="P402" s="68">
        <v>0</v>
      </c>
      <c r="Q402" s="68">
        <v>0</v>
      </c>
      <c r="R402" s="84">
        <v>0</v>
      </c>
      <c r="S402" s="49">
        <f t="shared" si="14"/>
        <v>1</v>
      </c>
    </row>
    <row r="403" spans="1:19" ht="11.25">
      <c r="A403" s="35" t="s">
        <v>38</v>
      </c>
      <c r="B403" s="36" t="s">
        <v>622</v>
      </c>
      <c r="C403" s="83" t="s">
        <v>218</v>
      </c>
      <c r="D403" s="68" t="s">
        <v>634</v>
      </c>
      <c r="E403" s="68" t="s">
        <v>634</v>
      </c>
      <c r="F403" s="68" t="s">
        <v>634</v>
      </c>
      <c r="G403" s="68" t="s">
        <v>634</v>
      </c>
      <c r="H403" s="84" t="s">
        <v>634</v>
      </c>
      <c r="I403" s="85" t="s">
        <v>634</v>
      </c>
      <c r="J403" s="68" t="s">
        <v>634</v>
      </c>
      <c r="K403" s="68" t="s">
        <v>634</v>
      </c>
      <c r="L403" s="68" t="s">
        <v>634</v>
      </c>
      <c r="M403" s="84" t="s">
        <v>634</v>
      </c>
      <c r="N403" s="85" t="s">
        <v>634</v>
      </c>
      <c r="O403" s="68" t="s">
        <v>634</v>
      </c>
      <c r="P403" s="68" t="s">
        <v>634</v>
      </c>
      <c r="Q403" s="68" t="s">
        <v>634</v>
      </c>
      <c r="R403" s="84" t="s">
        <v>634</v>
      </c>
      <c r="S403" s="49">
        <f t="shared" si="14"/>
        <v>1</v>
      </c>
    </row>
    <row r="404" spans="1:18" ht="11.25">
      <c r="A404" s="35"/>
      <c r="B404" s="60"/>
      <c r="C404" s="83"/>
      <c r="D404" s="68"/>
      <c r="E404" s="68"/>
      <c r="F404" s="68"/>
      <c r="G404" s="68"/>
      <c r="H404" s="84"/>
      <c r="I404" s="85"/>
      <c r="J404" s="68"/>
      <c r="K404" s="68"/>
      <c r="L404" s="68"/>
      <c r="M404" s="84"/>
      <c r="N404" s="85"/>
      <c r="O404" s="68"/>
      <c r="P404" s="68"/>
      <c r="Q404" s="68"/>
      <c r="R404" s="84"/>
    </row>
    <row r="405" spans="1:18" ht="11.25">
      <c r="A405" s="35"/>
      <c r="B405" s="127" t="str">
        <f>B413&amp;" "&amp;"Municipalities"</f>
        <v>Eden Municipalities</v>
      </c>
      <c r="C405" s="83"/>
      <c r="D405" s="128"/>
      <c r="E405" s="128"/>
      <c r="F405" s="128"/>
      <c r="G405" s="128"/>
      <c r="H405" s="129"/>
      <c r="I405" s="130"/>
      <c r="J405" s="128"/>
      <c r="K405" s="128"/>
      <c r="L405" s="128"/>
      <c r="M405" s="129"/>
      <c r="N405" s="130"/>
      <c r="O405" s="128"/>
      <c r="P405" s="128"/>
      <c r="Q405" s="128"/>
      <c r="R405" s="129"/>
    </row>
    <row r="406" spans="1:19" ht="11.25">
      <c r="A406" s="35" t="s">
        <v>28</v>
      </c>
      <c r="B406" s="36" t="s">
        <v>623</v>
      </c>
      <c r="C406" s="83" t="s">
        <v>219</v>
      </c>
      <c r="D406" s="68">
        <v>0.06</v>
      </c>
      <c r="E406" s="68">
        <v>0.2038</v>
      </c>
      <c r="F406" s="68">
        <v>0.06</v>
      </c>
      <c r="G406" s="68">
        <v>0.06</v>
      </c>
      <c r="H406" s="84">
        <v>0.06</v>
      </c>
      <c r="I406" s="85">
        <v>0.06</v>
      </c>
      <c r="J406" s="68">
        <v>0.2038</v>
      </c>
      <c r="K406" s="68">
        <v>0.06</v>
      </c>
      <c r="L406" s="68">
        <v>0.06</v>
      </c>
      <c r="M406" s="84">
        <v>0.06</v>
      </c>
      <c r="N406" s="85">
        <v>0.06</v>
      </c>
      <c r="O406" s="68">
        <v>0.2038</v>
      </c>
      <c r="P406" s="68">
        <v>0.06</v>
      </c>
      <c r="Q406" s="68">
        <v>0.06</v>
      </c>
      <c r="R406" s="84">
        <v>0.06</v>
      </c>
      <c r="S406" s="49">
        <f t="shared" si="14"/>
        <v>1</v>
      </c>
    </row>
    <row r="407" spans="1:19" ht="11.25">
      <c r="A407" s="35" t="s">
        <v>28</v>
      </c>
      <c r="B407" s="36" t="s">
        <v>624</v>
      </c>
      <c r="C407" s="83" t="s">
        <v>220</v>
      </c>
      <c r="D407" s="68">
        <v>0.0805</v>
      </c>
      <c r="E407" s="68">
        <v>0.207</v>
      </c>
      <c r="F407" s="68">
        <v>0.1</v>
      </c>
      <c r="G407" s="68">
        <v>0.076</v>
      </c>
      <c r="H407" s="84">
        <v>0.075</v>
      </c>
      <c r="I407" s="85">
        <v>0.1</v>
      </c>
      <c r="J407" s="68">
        <v>0.2</v>
      </c>
      <c r="K407" s="68">
        <v>0.099</v>
      </c>
      <c r="L407" s="68">
        <v>0.102</v>
      </c>
      <c r="M407" s="84">
        <v>0.1</v>
      </c>
      <c r="N407" s="85">
        <v>0.1</v>
      </c>
      <c r="O407" s="68">
        <v>0.2</v>
      </c>
      <c r="P407" s="68">
        <v>0.1</v>
      </c>
      <c r="Q407" s="68">
        <v>0.1</v>
      </c>
      <c r="R407" s="84">
        <v>0.1</v>
      </c>
      <c r="S407" s="49">
        <f t="shared" si="14"/>
        <v>1</v>
      </c>
    </row>
    <row r="408" spans="1:19" ht="11.25">
      <c r="A408" s="35" t="s">
        <v>28</v>
      </c>
      <c r="B408" s="36" t="s">
        <v>625</v>
      </c>
      <c r="C408" s="83" t="s">
        <v>221</v>
      </c>
      <c r="D408" s="68">
        <v>0.123</v>
      </c>
      <c r="E408" s="68">
        <v>0.2038</v>
      </c>
      <c r="F408" s="68">
        <v>0.1</v>
      </c>
      <c r="G408" s="68">
        <v>0.06</v>
      </c>
      <c r="H408" s="84">
        <v>0.1</v>
      </c>
      <c r="I408" s="85">
        <v>0.1</v>
      </c>
      <c r="J408" s="68">
        <v>0.15</v>
      </c>
      <c r="K408" s="68">
        <v>0.12</v>
      </c>
      <c r="L408" s="68">
        <v>0.06</v>
      </c>
      <c r="M408" s="84">
        <v>0.1</v>
      </c>
      <c r="N408" s="85">
        <v>0.1</v>
      </c>
      <c r="O408" s="68">
        <v>0.15</v>
      </c>
      <c r="P408" s="68">
        <v>0.14</v>
      </c>
      <c r="Q408" s="68">
        <v>0.07</v>
      </c>
      <c r="R408" s="84">
        <v>0.1</v>
      </c>
      <c r="S408" s="49">
        <f t="shared" si="14"/>
        <v>1</v>
      </c>
    </row>
    <row r="409" spans="1:19" ht="11.25">
      <c r="A409" s="35" t="s">
        <v>28</v>
      </c>
      <c r="B409" s="36" t="s">
        <v>222</v>
      </c>
      <c r="C409" s="83" t="s">
        <v>223</v>
      </c>
      <c r="D409" s="68">
        <v>0.06</v>
      </c>
      <c r="E409" s="68">
        <v>0.2038</v>
      </c>
      <c r="F409" s="68">
        <v>0.06</v>
      </c>
      <c r="G409" s="68">
        <v>0.06</v>
      </c>
      <c r="H409" s="84">
        <v>0.06</v>
      </c>
      <c r="I409" s="85">
        <v>0.06</v>
      </c>
      <c r="J409" s="68">
        <v>0.2</v>
      </c>
      <c r="K409" s="68">
        <v>0.06</v>
      </c>
      <c r="L409" s="68">
        <v>0.06</v>
      </c>
      <c r="M409" s="84">
        <v>0.06</v>
      </c>
      <c r="N409" s="85">
        <v>0.06</v>
      </c>
      <c r="O409" s="68">
        <v>0.2</v>
      </c>
      <c r="P409" s="68">
        <v>0.06</v>
      </c>
      <c r="Q409" s="68">
        <v>0.06</v>
      </c>
      <c r="R409" s="84">
        <v>0.06</v>
      </c>
      <c r="S409" s="49">
        <f t="shared" si="14"/>
        <v>1</v>
      </c>
    </row>
    <row r="410" spans="1:19" ht="11.25">
      <c r="A410" s="35" t="s">
        <v>28</v>
      </c>
      <c r="B410" s="36" t="s">
        <v>626</v>
      </c>
      <c r="C410" s="83" t="s">
        <v>224</v>
      </c>
      <c r="D410" s="68">
        <v>0.1</v>
      </c>
      <c r="E410" s="68">
        <v>0.2038</v>
      </c>
      <c r="F410" s="68">
        <v>0.1</v>
      </c>
      <c r="G410" s="68">
        <v>0.1</v>
      </c>
      <c r="H410" s="84">
        <v>0.1</v>
      </c>
      <c r="I410" s="85">
        <v>0.053</v>
      </c>
      <c r="J410" s="68">
        <v>0.2</v>
      </c>
      <c r="K410" s="68">
        <v>0.053</v>
      </c>
      <c r="L410" s="68">
        <v>0.053</v>
      </c>
      <c r="M410" s="84">
        <v>0.053</v>
      </c>
      <c r="N410" s="85">
        <v>0.055</v>
      </c>
      <c r="O410" s="68">
        <v>0.2</v>
      </c>
      <c r="P410" s="68">
        <v>0.055</v>
      </c>
      <c r="Q410" s="68">
        <v>0.055</v>
      </c>
      <c r="R410" s="84">
        <v>0.055</v>
      </c>
      <c r="S410" s="49">
        <f t="shared" si="14"/>
        <v>1</v>
      </c>
    </row>
    <row r="411" spans="1:19" ht="11.25">
      <c r="A411" s="35" t="s">
        <v>28</v>
      </c>
      <c r="B411" s="36" t="s">
        <v>627</v>
      </c>
      <c r="C411" s="83" t="s">
        <v>225</v>
      </c>
      <c r="D411" s="68">
        <v>0.075</v>
      </c>
      <c r="E411" s="68">
        <v>0.21</v>
      </c>
      <c r="F411" s="68">
        <v>0.12</v>
      </c>
      <c r="G411" s="68">
        <v>0.1</v>
      </c>
      <c r="H411" s="84">
        <v>0.235</v>
      </c>
      <c r="I411" s="85">
        <v>0.075</v>
      </c>
      <c r="J411" s="68">
        <v>0.21</v>
      </c>
      <c r="K411" s="68">
        <v>0.1</v>
      </c>
      <c r="L411" s="68">
        <v>0.08</v>
      </c>
      <c r="M411" s="84">
        <v>0.05</v>
      </c>
      <c r="N411" s="85">
        <v>0.075</v>
      </c>
      <c r="O411" s="68">
        <v>0.21</v>
      </c>
      <c r="P411" s="68">
        <v>0.1</v>
      </c>
      <c r="Q411" s="68">
        <v>0.08</v>
      </c>
      <c r="R411" s="84">
        <v>0.05</v>
      </c>
      <c r="S411" s="49">
        <f t="shared" si="14"/>
        <v>1</v>
      </c>
    </row>
    <row r="412" spans="1:19" ht="11.25">
      <c r="A412" s="35" t="s">
        <v>28</v>
      </c>
      <c r="B412" s="36" t="s">
        <v>628</v>
      </c>
      <c r="C412" s="83" t="s">
        <v>226</v>
      </c>
      <c r="D412" s="68">
        <v>0.055</v>
      </c>
      <c r="E412" s="68">
        <v>0.194</v>
      </c>
      <c r="F412" s="68">
        <v>0.035</v>
      </c>
      <c r="G412" s="68">
        <v>0.035</v>
      </c>
      <c r="H412" s="84">
        <v>0.05</v>
      </c>
      <c r="I412" s="85">
        <v>0.05</v>
      </c>
      <c r="J412" s="68">
        <v>0.18</v>
      </c>
      <c r="K412" s="68">
        <v>0.06</v>
      </c>
      <c r="L412" s="68">
        <v>0.06</v>
      </c>
      <c r="M412" s="84">
        <v>0.05</v>
      </c>
      <c r="N412" s="85">
        <v>0.049</v>
      </c>
      <c r="O412" s="68">
        <v>0.18</v>
      </c>
      <c r="P412" s="68">
        <v>0.06</v>
      </c>
      <c r="Q412" s="68">
        <v>0.06</v>
      </c>
      <c r="R412" s="84">
        <v>0.045</v>
      </c>
      <c r="S412" s="49">
        <f t="shared" si="14"/>
        <v>1</v>
      </c>
    </row>
    <row r="413" spans="1:19" ht="11.25">
      <c r="A413" s="35" t="s">
        <v>38</v>
      </c>
      <c r="B413" s="36" t="s">
        <v>629</v>
      </c>
      <c r="C413" s="83" t="s">
        <v>227</v>
      </c>
      <c r="D413" s="68" t="s">
        <v>634</v>
      </c>
      <c r="E413" s="68" t="s">
        <v>634</v>
      </c>
      <c r="F413" s="68" t="s">
        <v>634</v>
      </c>
      <c r="G413" s="68" t="s">
        <v>634</v>
      </c>
      <c r="H413" s="84" t="s">
        <v>634</v>
      </c>
      <c r="I413" s="85" t="s">
        <v>634</v>
      </c>
      <c r="J413" s="68" t="s">
        <v>634</v>
      </c>
      <c r="K413" s="68" t="s">
        <v>634</v>
      </c>
      <c r="L413" s="68" t="s">
        <v>634</v>
      </c>
      <c r="M413" s="84" t="s">
        <v>634</v>
      </c>
      <c r="N413" s="85" t="s">
        <v>634</v>
      </c>
      <c r="O413" s="68" t="s">
        <v>634</v>
      </c>
      <c r="P413" s="68" t="s">
        <v>634</v>
      </c>
      <c r="Q413" s="68" t="s">
        <v>634</v>
      </c>
      <c r="R413" s="84" t="s">
        <v>634</v>
      </c>
      <c r="S413" s="49">
        <f t="shared" si="14"/>
        <v>1</v>
      </c>
    </row>
    <row r="414" spans="1:18" ht="11.25">
      <c r="A414" s="35"/>
      <c r="B414" s="60"/>
      <c r="C414" s="83"/>
      <c r="D414" s="68"/>
      <c r="E414" s="68"/>
      <c r="F414" s="68"/>
      <c r="G414" s="68"/>
      <c r="H414" s="84"/>
      <c r="I414" s="85"/>
      <c r="J414" s="68"/>
      <c r="K414" s="68"/>
      <c r="L414" s="68"/>
      <c r="M414" s="84"/>
      <c r="N414" s="85"/>
      <c r="O414" s="68"/>
      <c r="P414" s="68"/>
      <c r="Q414" s="68"/>
      <c r="R414" s="84"/>
    </row>
    <row r="415" spans="1:18" ht="11.25">
      <c r="A415" s="35"/>
      <c r="B415" s="127" t="str">
        <f>B419&amp;" "&amp;"Municipalities"</f>
        <v>Central Karoo Municipalities</v>
      </c>
      <c r="C415" s="83"/>
      <c r="D415" s="128"/>
      <c r="E415" s="128"/>
      <c r="F415" s="128"/>
      <c r="G415" s="128"/>
      <c r="H415" s="129"/>
      <c r="I415" s="130"/>
      <c r="J415" s="128"/>
      <c r="K415" s="128"/>
      <c r="L415" s="128"/>
      <c r="M415" s="129"/>
      <c r="N415" s="130"/>
      <c r="O415" s="128"/>
      <c r="P415" s="128"/>
      <c r="Q415" s="128"/>
      <c r="R415" s="129"/>
    </row>
    <row r="416" spans="1:19" ht="11.25">
      <c r="A416" s="35" t="s">
        <v>28</v>
      </c>
      <c r="B416" s="36" t="s">
        <v>630</v>
      </c>
      <c r="C416" s="83" t="s">
        <v>228</v>
      </c>
      <c r="D416" s="68">
        <v>0.08</v>
      </c>
      <c r="E416" s="68">
        <v>0.2038</v>
      </c>
      <c r="F416" s="68">
        <v>0.12</v>
      </c>
      <c r="G416" s="68">
        <v>0.12</v>
      </c>
      <c r="H416" s="84">
        <v>0.12</v>
      </c>
      <c r="I416" s="85">
        <v>0.08</v>
      </c>
      <c r="J416" s="68">
        <v>0.2</v>
      </c>
      <c r="K416" s="68">
        <v>0.13</v>
      </c>
      <c r="L416" s="68">
        <v>0.1</v>
      </c>
      <c r="M416" s="84">
        <v>0.12</v>
      </c>
      <c r="N416" s="85">
        <v>0.08</v>
      </c>
      <c r="O416" s="68">
        <v>0.21</v>
      </c>
      <c r="P416" s="68">
        <v>0.14</v>
      </c>
      <c r="Q416" s="68">
        <v>0.1</v>
      </c>
      <c r="R416" s="84">
        <v>0.12</v>
      </c>
      <c r="S416" s="49">
        <f t="shared" si="14"/>
        <v>1</v>
      </c>
    </row>
    <row r="417" spans="1:19" ht="11.25">
      <c r="A417" s="35" t="s">
        <v>28</v>
      </c>
      <c r="B417" s="36" t="s">
        <v>631</v>
      </c>
      <c r="C417" s="83" t="s">
        <v>229</v>
      </c>
      <c r="D417" s="68">
        <v>0.1</v>
      </c>
      <c r="E417" s="68">
        <v>0.28</v>
      </c>
      <c r="F417" s="68">
        <v>0.247</v>
      </c>
      <c r="G417" s="68">
        <v>-0.66</v>
      </c>
      <c r="H417" s="84">
        <v>0</v>
      </c>
      <c r="I417" s="85">
        <v>0.1</v>
      </c>
      <c r="J417" s="68">
        <v>0.425</v>
      </c>
      <c r="K417" s="68">
        <v>0.0923</v>
      </c>
      <c r="L417" s="68">
        <v>0.1</v>
      </c>
      <c r="M417" s="84">
        <v>0</v>
      </c>
      <c r="N417" s="85">
        <v>0.1</v>
      </c>
      <c r="O417" s="68">
        <v>0.1</v>
      </c>
      <c r="P417" s="68">
        <v>0.092</v>
      </c>
      <c r="Q417" s="68">
        <v>0.1</v>
      </c>
      <c r="R417" s="84">
        <v>0</v>
      </c>
      <c r="S417" s="49">
        <f t="shared" si="14"/>
        <v>1</v>
      </c>
    </row>
    <row r="418" spans="1:19" ht="11.25">
      <c r="A418" s="35" t="s">
        <v>28</v>
      </c>
      <c r="B418" s="36" t="s">
        <v>632</v>
      </c>
      <c r="C418" s="83" t="s">
        <v>230</v>
      </c>
      <c r="D418" s="68">
        <v>0.06</v>
      </c>
      <c r="E418" s="68">
        <v>0.2038</v>
      </c>
      <c r="F418" s="68">
        <v>0.52</v>
      </c>
      <c r="G418" s="68">
        <v>0.06</v>
      </c>
      <c r="H418" s="84">
        <v>0.06</v>
      </c>
      <c r="I418" s="85">
        <v>0.08</v>
      </c>
      <c r="J418" s="68">
        <v>0.15</v>
      </c>
      <c r="K418" s="68">
        <v>0.08</v>
      </c>
      <c r="L418" s="68">
        <v>0.08</v>
      </c>
      <c r="M418" s="84">
        <v>0.08</v>
      </c>
      <c r="N418" s="85">
        <v>0.08</v>
      </c>
      <c r="O418" s="68">
        <v>0.15</v>
      </c>
      <c r="P418" s="68">
        <v>0.08</v>
      </c>
      <c r="Q418" s="68">
        <v>0.08</v>
      </c>
      <c r="R418" s="84">
        <v>0.08</v>
      </c>
      <c r="S418" s="49">
        <f t="shared" si="14"/>
        <v>1</v>
      </c>
    </row>
    <row r="419" spans="1:19" ht="11.25">
      <c r="A419" s="35" t="s">
        <v>38</v>
      </c>
      <c r="B419" s="36" t="s">
        <v>633</v>
      </c>
      <c r="C419" s="83" t="s">
        <v>231</v>
      </c>
      <c r="D419" s="68" t="s">
        <v>634</v>
      </c>
      <c r="E419" s="68" t="s">
        <v>634</v>
      </c>
      <c r="F419" s="68" t="s">
        <v>634</v>
      </c>
      <c r="G419" s="68" t="s">
        <v>634</v>
      </c>
      <c r="H419" s="84" t="s">
        <v>634</v>
      </c>
      <c r="I419" s="85" t="s">
        <v>634</v>
      </c>
      <c r="J419" s="68" t="s">
        <v>634</v>
      </c>
      <c r="K419" s="68" t="s">
        <v>634</v>
      </c>
      <c r="L419" s="68" t="s">
        <v>634</v>
      </c>
      <c r="M419" s="84" t="s">
        <v>634</v>
      </c>
      <c r="N419" s="85" t="s">
        <v>634</v>
      </c>
      <c r="O419" s="68" t="s">
        <v>634</v>
      </c>
      <c r="P419" s="68" t="s">
        <v>634</v>
      </c>
      <c r="Q419" s="68" t="s">
        <v>634</v>
      </c>
      <c r="R419" s="84" t="s">
        <v>634</v>
      </c>
      <c r="S419" s="49">
        <f t="shared" si="14"/>
        <v>1</v>
      </c>
    </row>
    <row r="420" spans="1:18" ht="11.25" hidden="1">
      <c r="A420" s="35"/>
      <c r="B420" s="36"/>
      <c r="C420" s="83"/>
      <c r="D420" s="75"/>
      <c r="E420" s="75"/>
      <c r="F420" s="75"/>
      <c r="G420" s="75"/>
      <c r="H420" s="95"/>
      <c r="I420" s="96"/>
      <c r="J420" s="75"/>
      <c r="K420" s="75"/>
      <c r="L420" s="75"/>
      <c r="M420" s="95"/>
      <c r="N420" s="96"/>
      <c r="O420" s="75"/>
      <c r="P420" s="75"/>
      <c r="Q420" s="75"/>
      <c r="R420" s="95"/>
    </row>
    <row r="421" spans="1:18" ht="11.25" hidden="1">
      <c r="A421" s="131">
        <f>COUNTIF(A380:A419,"A")+COUNTIF(A380:A419,"b")+COUNTIF(A380:A419,"c")</f>
        <v>30</v>
      </c>
      <c r="B421" s="42" t="s">
        <v>311</v>
      </c>
      <c r="C421" s="83"/>
      <c r="D421" s="134">
        <f>IF(ISERROR(AVERAGE(D380,D383:D388,D391:D396,D399:D403,D406:D413,D416:D419)),0,AVERAGE(D380,D383:D388,D391:D396,D399:D403,D406:D413,D416:D419))</f>
        <v>0.063724700066317</v>
      </c>
      <c r="E421" s="134">
        <f aca="true" t="shared" si="15" ref="E421:R421">IF(ISERROR(AVERAGE(E380,E383:E388,E391:E396,E399:E403,E406:E413,E416:E419)),0,AVERAGE(E380,E383:E388,E391:E396,E399:E403,E406:E413,E416:E419))</f>
        <v>0.19826538461538468</v>
      </c>
      <c r="F421" s="134">
        <f t="shared" si="15"/>
        <v>0.09997692307692309</v>
      </c>
      <c r="G421" s="134">
        <f t="shared" si="15"/>
        <v>0.05505000000000003</v>
      </c>
      <c r="H421" s="135">
        <f t="shared" si="15"/>
        <v>0.08582724372420819</v>
      </c>
      <c r="I421" s="136">
        <f t="shared" si="15"/>
        <v>0.07366859939630477</v>
      </c>
      <c r="J421" s="134">
        <f t="shared" si="15"/>
        <v>0.18835144572545517</v>
      </c>
      <c r="K421" s="134">
        <f t="shared" si="15"/>
        <v>0.08308236914883847</v>
      </c>
      <c r="L421" s="134">
        <f t="shared" si="15"/>
        <v>0.07137500640587748</v>
      </c>
      <c r="M421" s="135">
        <f t="shared" si="15"/>
        <v>0.06710063021199254</v>
      </c>
      <c r="N421" s="136">
        <f t="shared" si="15"/>
        <v>0.07075264379148204</v>
      </c>
      <c r="O421" s="134">
        <f t="shared" si="15"/>
        <v>0.171070709852406</v>
      </c>
      <c r="P421" s="134">
        <f t="shared" si="15"/>
        <v>0.08075580666091703</v>
      </c>
      <c r="Q421" s="134">
        <f t="shared" si="15"/>
        <v>0.07677814969844492</v>
      </c>
      <c r="R421" s="135">
        <f t="shared" si="15"/>
        <v>0.10453740418319789</v>
      </c>
    </row>
    <row r="422" spans="1:226" s="34" customFormat="1" ht="11.25">
      <c r="A422" s="43"/>
      <c r="B422" s="66" t="s">
        <v>247</v>
      </c>
      <c r="C422" s="86">
        <f>COUNTIF(S380:S422,0)</f>
        <v>0</v>
      </c>
      <c r="D422" s="46"/>
      <c r="E422" s="46"/>
      <c r="F422" s="46"/>
      <c r="G422" s="46"/>
      <c r="H422" s="97"/>
      <c r="I422" s="98"/>
      <c r="J422" s="46"/>
      <c r="K422" s="46"/>
      <c r="L422" s="46"/>
      <c r="M422" s="97"/>
      <c r="N422" s="98"/>
      <c r="O422" s="46"/>
      <c r="P422" s="46"/>
      <c r="Q422" s="46"/>
      <c r="R422" s="97"/>
      <c r="S422" s="49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</row>
    <row r="423" spans="1:13" ht="11.25">
      <c r="A423" s="148">
        <f>A421+A375+A339+A292+A260+A215+A128+A106+A68</f>
        <v>278</v>
      </c>
      <c r="B423" s="149" t="s">
        <v>640</v>
      </c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</row>
    <row r="440" ht="11.25">
      <c r="H440" s="33"/>
    </row>
  </sheetData>
  <sheetProtection password="F954" sheet="1" objects="1" scenarios="1"/>
  <mergeCells count="4">
    <mergeCell ref="I4:M4"/>
    <mergeCell ref="N4:R4"/>
    <mergeCell ref="D4:H4"/>
    <mergeCell ref="B423:M423"/>
  </mergeCells>
  <printOptions/>
  <pageMargins left="0.1968503937007874" right="0.1968503937007874" top="0.5905511811023623" bottom="0.984251968503937" header="0.5905511811023623" footer="0.5118110236220472"/>
  <pageSetup fitToHeight="0" fitToWidth="0" horizontalDpi="600" verticalDpi="600" orientation="landscape" paperSize="9" scale="47" r:id="rId1"/>
  <rowBreaks count="8" manualBreakCount="8">
    <brk id="69" max="255" man="1"/>
    <brk id="107" max="17" man="1"/>
    <brk id="129" max="255" man="1"/>
    <brk id="216" max="255" man="1"/>
    <brk id="261" max="17" man="1"/>
    <brk id="293" max="17" man="1"/>
    <brk id="340" max="17" man="1"/>
    <brk id="376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 Mohloli</dc:creator>
  <cp:keywords/>
  <dc:description/>
  <cp:lastModifiedBy>Sylvester Mohloli</cp:lastModifiedBy>
  <cp:lastPrinted>2011-11-16T08:55:41Z</cp:lastPrinted>
  <dcterms:created xsi:type="dcterms:W3CDTF">2009-05-21T09:37:51Z</dcterms:created>
  <dcterms:modified xsi:type="dcterms:W3CDTF">2011-11-16T08:56:02Z</dcterms:modified>
  <cp:category/>
  <cp:version/>
  <cp:contentType/>
  <cp:contentStatus/>
</cp:coreProperties>
</file>